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světlení nástupišť" sheetId="2" r:id="rId2"/>
    <sheet name="SO 04 - Výměna motorickýc..." sheetId="3" r:id="rId3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01 - Osvětlení nástupišť'!$C$130:$K$176</definedName>
    <definedName name="_xlnm.Print_Area" localSheetId="1">'SO 01 - Osvětlení nástupišť'!$C$4:$J$76,'SO 01 - Osvětlení nástupišť'!$C$82:$J$112,'SO 01 - Osvětlení nástupišť'!$C$118:$K$176</definedName>
    <definedName name="_xlnm.Print_Titles" localSheetId="1">'SO 01 - Osvětlení nástupišť'!$130:$130</definedName>
    <definedName name="_xlnm._FilterDatabase" localSheetId="2" hidden="1">'SO 04 - Výměna motorickýc...'!$C$127:$K$142</definedName>
    <definedName name="_xlnm.Print_Area" localSheetId="2">'SO 04 - Výměna motorickýc...'!$C$4:$J$76,'SO 04 - Výměna motorickýc...'!$C$82:$J$109,'SO 04 - Výměna motorickýc...'!$C$115:$K$142</definedName>
    <definedName name="_xlnm.Print_Titles" localSheetId="2">'SO 04 - Výměna motorickýc...'!$127:$127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2"/>
  <c r="J91"/>
  <c r="F91"/>
  <c r="F89"/>
  <c r="E87"/>
  <c r="J18"/>
  <c r="E18"/>
  <c r="F125"/>
  <c r="J17"/>
  <c r="J12"/>
  <c r="J122"/>
  <c r="E7"/>
  <c r="E118"/>
  <c i="2" r="R132"/>
  <c r="J39"/>
  <c r="J38"/>
  <c i="1" r="AY95"/>
  <c i="2" r="J37"/>
  <c i="1" r="AX95"/>
  <c i="2"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J128"/>
  <c r="J127"/>
  <c r="F127"/>
  <c r="F125"/>
  <c r="E123"/>
  <c r="BI110"/>
  <c r="BH110"/>
  <c r="BG110"/>
  <c r="BF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2"/>
  <c r="J91"/>
  <c r="F91"/>
  <c r="F89"/>
  <c r="E87"/>
  <c r="J18"/>
  <c r="E18"/>
  <c r="F92"/>
  <c r="J17"/>
  <c r="J12"/>
  <c r="J89"/>
  <c r="E7"/>
  <c r="E121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3" r="BK141"/>
  <c r="J141"/>
  <c r="BK139"/>
  <c r="J139"/>
  <c r="BK137"/>
  <c r="J137"/>
  <c r="BK135"/>
  <c r="J135"/>
  <c r="BK133"/>
  <c r="J133"/>
  <c r="BK131"/>
  <c r="J131"/>
  <c i="2" r="J175"/>
  <c r="BK173"/>
  <c r="J159"/>
  <c r="BK157"/>
  <c r="J146"/>
  <c r="BK144"/>
  <c r="BK142"/>
  <c r="BK140"/>
  <c r="J135"/>
  <c r="BK170"/>
  <c r="J167"/>
  <c r="J155"/>
  <c r="J152"/>
  <c r="J150"/>
  <c r="J140"/>
  <c r="BK138"/>
  <c r="BK133"/>
  <c r="J170"/>
  <c r="BK167"/>
  <c r="BK163"/>
  <c r="BK161"/>
  <c r="BK152"/>
  <c r="BK150"/>
  <c r="J144"/>
  <c r="J138"/>
  <c r="BK135"/>
  <c i="1" r="AS94"/>
  <c i="2" r="BK175"/>
  <c r="J173"/>
  <c r="J163"/>
  <c r="J161"/>
  <c r="BK159"/>
  <c r="J157"/>
  <c r="BK155"/>
  <c r="J148"/>
  <c r="BK146"/>
  <c r="BK148"/>
  <c r="J142"/>
  <c r="J133"/>
  <c l="1" r="R172"/>
  <c r="R165"/>
  <c r="R131"/>
  <c r="BK132"/>
  <c r="J132"/>
  <c r="J97"/>
  <c r="P132"/>
  <c r="T132"/>
  <c r="BK172"/>
  <c r="J172"/>
  <c r="J101"/>
  <c r="P172"/>
  <c r="P165"/>
  <c r="T172"/>
  <c r="T165"/>
  <c i="3" r="BK130"/>
  <c r="J130"/>
  <c r="J98"/>
  <c r="P130"/>
  <c r="P129"/>
  <c r="P128"/>
  <c i="1" r="AU96"/>
  <c i="3" r="R130"/>
  <c r="R129"/>
  <c r="R128"/>
  <c r="T130"/>
  <c r="T129"/>
  <c r="T128"/>
  <c i="2" r="F128"/>
  <c r="BE146"/>
  <c r="J125"/>
  <c r="BE133"/>
  <c r="BE150"/>
  <c r="BE152"/>
  <c r="BE140"/>
  <c r="BE142"/>
  <c r="BE159"/>
  <c r="BE161"/>
  <c r="BE170"/>
  <c r="BE175"/>
  <c r="E85"/>
  <c r="BE135"/>
  <c r="BE144"/>
  <c r="BE155"/>
  <c r="BE157"/>
  <c r="BE163"/>
  <c r="BE167"/>
  <c r="BE138"/>
  <c r="BE148"/>
  <c r="BE173"/>
  <c r="BK166"/>
  <c r="J166"/>
  <c r="J99"/>
  <c r="BK169"/>
  <c r="J169"/>
  <c r="J100"/>
  <c i="3" r="E85"/>
  <c r="J89"/>
  <c r="F92"/>
  <c r="BE131"/>
  <c r="BE133"/>
  <c r="BE135"/>
  <c r="BE137"/>
  <c r="BE139"/>
  <c r="BE141"/>
  <c i="2" r="F39"/>
  <c i="1" r="BD95"/>
  <c i="2" r="F37"/>
  <c i="1" r="BB95"/>
  <c i="3" r="F38"/>
  <c i="1" r="BC96"/>
  <c i="2" r="F36"/>
  <c i="1" r="BA95"/>
  <c i="3" r="F36"/>
  <c i="1" r="BA96"/>
  <c i="2" r="F38"/>
  <c i="1" r="BC95"/>
  <c i="3" r="F37"/>
  <c i="1" r="BB96"/>
  <c i="2" r="J36"/>
  <c i="1" r="AW95"/>
  <c i="3" r="F39"/>
  <c i="1" r="BD96"/>
  <c i="3" r="J36"/>
  <c i="1" r="AW96"/>
  <c i="2" l="1" r="P131"/>
  <c i="1" r="AU95"/>
  <c i="2" r="T131"/>
  <c r="BK165"/>
  <c r="J165"/>
  <c r="J98"/>
  <c r="BK131"/>
  <c r="J131"/>
  <c r="J96"/>
  <c r="J30"/>
  <c i="3" r="BK129"/>
  <c r="J129"/>
  <c r="J97"/>
  <c i="1" r="AU94"/>
  <c r="BA94"/>
  <c r="W33"/>
  <c r="BB94"/>
  <c r="AX94"/>
  <c r="BD94"/>
  <c r="W36"/>
  <c r="BC94"/>
  <c r="W35"/>
  <c i="3" l="1" r="BK128"/>
  <c r="J128"/>
  <c r="J96"/>
  <c i="2" r="J110"/>
  <c r="BE110"/>
  <c r="J35"/>
  <c i="1" r="AV95"/>
  <c r="AT95"/>
  <c r="W34"/>
  <c r="AW94"/>
  <c r="AK33"/>
  <c r="AY94"/>
  <c i="3" l="1" r="J30"/>
  <c i="2" r="J104"/>
  <c r="J31"/>
  <c r="J32"/>
  <c i="1" r="AG95"/>
  <c r="AN95"/>
  <c i="2" r="F35"/>
  <c i="1" r="AZ95"/>
  <c i="2" l="1" r="J41"/>
  <c r="J112"/>
  <c i="3" r="J107"/>
  <c r="J101"/>
  <c r="J31"/>
  <c r="J32"/>
  <c i="1" r="AG96"/>
  <c i="3" l="1" r="BE107"/>
  <c i="1" r="AG94"/>
  <c i="3" r="J109"/>
  <c r="J35"/>
  <c i="1" r="AV96"/>
  <c r="AT96"/>
  <c i="3" l="1" r="J41"/>
  <c i="1" r="AN96"/>
  <c r="AG102"/>
  <c r="CD102"/>
  <c r="AG99"/>
  <c r="CD99"/>
  <c r="AG101"/>
  <c r="AV101"/>
  <c r="BY101"/>
  <c r="AK26"/>
  <c i="3" r="F35"/>
  <c i="1" r="AZ96"/>
  <c r="AZ94"/>
  <c r="AV94"/>
  <c r="AG100"/>
  <c r="AV100"/>
  <c r="BY100"/>
  <c l="1" r="CD101"/>
  <c r="CD100"/>
  <c r="AV102"/>
  <c r="BY102"/>
  <c r="AN100"/>
  <c r="AN101"/>
  <c r="AT94"/>
  <c r="AN94"/>
  <c r="AG98"/>
  <c r="AK27"/>
  <c r="AV99"/>
  <c r="BY99"/>
  <c r="W32"/>
  <c l="1" r="AG104"/>
  <c r="AK29"/>
  <c r="AK32"/>
  <c r="AN99"/>
  <c r="AN102"/>
  <c l="1" r="AK38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<sst xmlns="http://schemas.openxmlformats.org/spreadsheetml/2006/main">
  <si>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</si>
  <si>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</si>
  <si>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</si>
  <si>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</si>
  <si>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</si>
  <si>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{a73a2612-8eac-4712-9742-cde69e012810}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</si>
  <si>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</si>
  <si>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</si>
  <si>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</si>
  <si>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</si>
  <si>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</si>
  <si>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</si>
  <si>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</si>
  <si>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</si>
  <si>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</si>
  <si>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</si>
  <si>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</si>
  <si>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osvětlení v žst. Bohumín</t>
  </si>
  <si>
    <t>KSO:</t>
  </si>
  <si>
    <t>CC-CZ:</t>
  </si>
  <si>
    <t>Místo:</t>
  </si>
  <si>
    <t>Bohumín</t>
  </si>
  <si>
    <t>Datum:</t>
  </si>
  <si>
    <t>16. 7. 2020</t>
  </si>
  <si>
    <t>Zadavatel:</t>
  </si>
  <si>
    <t>IČ:</t>
  </si>
  <si>
    <t>Správně železnic 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</si>
  <si>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</si>
  <si>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</si>
  <si>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</si>
  <si>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</si>
  <si>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</si>
  <si>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</si>
  <si>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</si>
  <si>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</si>
  <si>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</si>
  <si>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</si>
  <si>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</si>
  <si>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</si>
  <si>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</si>
  <si>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</si>
  <si>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</si>
  <si>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</si>
  <si>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</si>
  <si>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</si>
  <si>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</si>
  <si>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</si>
  <si>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</si>
  <si>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</si>
  <si>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</si>
  <si>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</si>
  <si>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</si>
  <si>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</si>
  <si>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</si>
  <si>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</si>
  <si>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</si>
  <si>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</si>
  <si>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</si>
  <si>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</si>
  <si>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</si>
  <si>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</si>
  <si>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</si>
  <si>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</si>
  <si>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</si>
  <si>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</si>
  <si>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</si>
  <si>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</si>
  <si>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</si>
  <si>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</si>
  <si>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</si>
  <si>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</si>
  <si>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</si>
  <si>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</si>
  <si>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</si>
  <si>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</si>
  <si>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</si>
  <si>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</si>
  <si>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</si>
  <si>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</si>
  <si>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</si>
  <si>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</si>
  <si>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</si>
  <si>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Osvětlení nástupišť</t>
  </si>
  <si>
    <t>STA</t>
  </si>
  <si>
    <t>1</t>
  </si>
  <si>
    <t>{96c5497f-5182-4d4f-896b-0591949fba4e}</t>
  </si>
  <si>
    <t>2</t>
  </si>
  <si>
    <t>SO 04</t>
  </si>
  <si>
    <t>Výměna motorických pohonů ÚO</t>
  </si>
  <si>
    <t>{3a7ca16e-e6bc-4218-8bbe-c951323cc1ba}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</si>
  <si>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</si>
  <si>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</si>
  <si>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</si>
  <si>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</si>
  <si>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</si>
  <si>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</si>
  <si>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</si>
  <si>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</si>
  <si>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</si>
  <si>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</si>
  <si>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</si>
  <si>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01 - Osvětlení nástupišť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</si>
  <si>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</si>
  <si>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</si>
  <si>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</si>
  <si>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</si>
  <si>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</si>
  <si>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</si>
  <si>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OST - Ostatní</t>
  </si>
  <si>
    <t>VRN - Vedlejší rozpočtové náklady</t>
  </si>
  <si>
    <t xml:space="preserve">    VRN4 - Inženýrská činnost</t>
  </si>
  <si>
    <t xml:space="preserve">    VRN6 - Územní vlivy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</si>
  <si>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</si>
  <si>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</si>
  <si>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</si>
  <si>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</si>
  <si>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</si>
  <si>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</si>
  <si>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</si>
  <si>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</si>
  <si>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</si>
  <si>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</si>
  <si>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</si>
  <si>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</si>
  <si>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</si>
  <si>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</si>
  <si>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</si>
  <si>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</si>
  <si>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</si>
  <si>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</si>
  <si>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</si>
  <si>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</si>
  <si>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</si>
  <si>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</si>
  <si>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</si>
  <si>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</si>
  <si>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</si>
  <si>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</si>
  <si>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</si>
  <si>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</si>
  <si>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7493154020</t>
  </si>
  <si>
    <t>Montáž venkovních svítidel na strop nebo stěnu zářivkových</t>
  </si>
  <si>
    <t>kus</t>
  </si>
  <si>
    <t>Sborník UOŽI 01 2020</t>
  </si>
  <si>
    <t>512</t>
  </si>
  <si>
    <t>1987686865</t>
  </si>
  <si>
    <t>PP</t>
  </si>
  <si>
    <t>Montáž venkovních svítidel na strop nebo stěnu zářivkových - kompletace a montáž včetně světelného zdroje a připojovacího kabelu</t>
  </si>
  <si>
    <t>M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</si>
  <si>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</si>
  <si>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</si>
  <si>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128</t>
  </si>
  <si>
    <t>-1151892264</t>
  </si>
  <si>
    <t>P</t>
  </si>
  <si>
    <t xml:space="preserve"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</si>
  <si>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3</t>
  </si>
  <si>
    <t>7493174010</t>
  </si>
  <si>
    <t>Demontáž svítidel nástěnných, stropních nebo závěsných</t>
  </si>
  <si>
    <t>-102177544</t>
  </si>
  <si>
    <t>7491151010</t>
  </si>
  <si>
    <t>Montáž trubek ohebných elektroinstalačních hladkých z PVC uložených volně nebo pod omítkou průměru do 50 mm</t>
  </si>
  <si>
    <t>m</t>
  </si>
  <si>
    <t>-1464557479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</si>
  <si>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</si>
  <si>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5</t>
  </si>
  <si>
    <t>7491100020</t>
  </si>
  <si>
    <t>Trubková vedení Ohebné elektroinstalační trubky 1416/1 pr.16 320N MONOFLEX</t>
  </si>
  <si>
    <t>-1060427246</t>
  </si>
  <si>
    <t>6</t>
  </si>
  <si>
    <t>7491252020</t>
  </si>
  <si>
    <t>Montáž krabic elektroinstalačních, rozvodek - bez zapojení krabice odbočné s víčkem a svorkovnicí</t>
  </si>
  <si>
    <t>-1109212847</t>
  </si>
  <si>
    <t>Montáž krabic elektroinstalačních, rozvodek - bez zapojení krabice odbočné s víčkem a svorkovnicí - včetně zhotovení otvoru</t>
  </si>
  <si>
    <t>7</t>
  </si>
  <si>
    <t>7491201110</t>
  </si>
  <si>
    <t>Elektroinstalační materiál Elektroinstalační krabice a rozvodky Bez zapojení Krabice KP 67x67 přístrojová</t>
  </si>
  <si>
    <t>1282862768</t>
  </si>
  <si>
    <t>8</t>
  </si>
  <si>
    <t>7492554010</t>
  </si>
  <si>
    <t>Montáž kabelů 4- a 5-žílových Cu do 16 mm2</t>
  </si>
  <si>
    <t>1046917204</t>
  </si>
  <si>
    <t>Montáž kabelů 4- a 5-žílových Cu do 16 mm2 - uložení do země, chráničky, na rošty, pod omítku apod.</t>
  </si>
  <si>
    <t>9</t>
  </si>
  <si>
    <t>7492502060</t>
  </si>
  <si>
    <t>Kabely, vodiče, šňůry Cu - nn Kabel silový 4 a 5-žílový Cu, plastová izolace CYKY 5J2,5 (5Cx2,5)</t>
  </si>
  <si>
    <t>1166858727</t>
  </si>
  <si>
    <t>10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</si>
  <si>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</si>
  <si>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</si>
  <si>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76668156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</si>
  <si>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</si>
  <si>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</si>
  <si>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11</t>
  </si>
  <si>
    <t>9909000400</t>
  </si>
  <si>
    <t>Poplatek za likvidaci plastových součástí</t>
  </si>
  <si>
    <t>t</t>
  </si>
  <si>
    <t>-1110943131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</si>
  <si>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</si>
  <si>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</t>
  </si>
  <si>
    <t>7498457010</t>
  </si>
  <si>
    <t>Měření intenzity osvětlení instalovaného v rozsahu 1 000 m2 zjišťované plochy</t>
  </si>
  <si>
    <t>1986303777</t>
  </si>
  <si>
    <t>Měření intenzity osvětlení instalovaného v rozsahu 1 000 m2 zjišťované plochy - měření intenzity umělého osvětlení v rozsahu tohoto SO dle ČSN EN 12464-1/2 včetně vyhotovení protokolu</t>
  </si>
  <si>
    <t>13</t>
  </si>
  <si>
    <t>7498150520</t>
  </si>
  <si>
    <t>Vyhotovení výchozí revizní zprávy pro opravné práce pro objem investičních nákladů přes 500 000 do 1 000 000 Kč</t>
  </si>
  <si>
    <t>776333108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</si>
  <si>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</si>
  <si>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14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</si>
  <si>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</si>
  <si>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</si>
  <si>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1119835500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</si>
  <si>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</si>
  <si>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7498351010</t>
  </si>
  <si>
    <t>Vydání průkazu způsobilosti pro funkční celek, provizorní stav</t>
  </si>
  <si>
    <t>-1358196251</t>
  </si>
  <si>
    <t>Vydání průkazu způsobilosti pro funkční celek, provizorní stav - vyhotovení dokladu o silnoproudých zařízeních a vydání průkazu způsobilosti</t>
  </si>
  <si>
    <t>Vedlejší rozpočtové náklady</t>
  </si>
  <si>
    <t>VRN4</t>
  </si>
  <si>
    <t>Inženýrská činnost</t>
  </si>
  <si>
    <t>16</t>
  </si>
  <si>
    <t>045002000</t>
  </si>
  <si>
    <t>Kompletační a koordinační činnost</t>
  </si>
  <si>
    <t>%</t>
  </si>
  <si>
    <t>CS ÚRS 2020 01</t>
  </si>
  <si>
    <t>1024</t>
  </si>
  <si>
    <t>325643138</t>
  </si>
  <si>
    <t>VRN6</t>
  </si>
  <si>
    <t>17</t>
  </si>
  <si>
    <t>060001000</t>
  </si>
  <si>
    <t>484199824</t>
  </si>
  <si>
    <t>VRN7</t>
  </si>
  <si>
    <t>18</t>
  </si>
  <si>
    <t>070001000</t>
  </si>
  <si>
    <t>-1573572728</t>
  </si>
  <si>
    <t>19</t>
  </si>
  <si>
    <t>074002000</t>
  </si>
  <si>
    <t>Železniční a městský kolejový provoz</t>
  </si>
  <si>
    <t>52743261</t>
  </si>
  <si>
    <t>SO 04 - Výměna motorických pohonů ÚO</t>
  </si>
  <si>
    <t>HSV - Práce a dodávky HSV</t>
  </si>
  <si>
    <t xml:space="preserve">    1 - Výměna motorických pohonů</t>
  </si>
  <si>
    <t>HSV</t>
  </si>
  <si>
    <t>Práce a dodávky HSV</t>
  </si>
  <si>
    <t>Výměna motorických pohonů</t>
  </si>
  <si>
    <t>7496275025</t>
  </si>
  <si>
    <t>Demontáž odpojovačů motorového pohonu</t>
  </si>
  <si>
    <t>64</t>
  </si>
  <si>
    <t>-428820082</t>
  </si>
  <si>
    <t>7497301150</t>
  </si>
  <si>
    <t>Vodiče trakčního vedení Pohon odpojovače motorový</t>
  </si>
  <si>
    <t>295088416</t>
  </si>
  <si>
    <t>7495352022</t>
  </si>
  <si>
    <t>Montáž odpínačů/odpojovačů pohonu motorového</t>
  </si>
  <si>
    <t>-172443381</t>
  </si>
  <si>
    <t>Montáž odpínačů/odpojovačů pohonu motorového - včetně uvedení do provozu</t>
  </si>
  <si>
    <t>7499151020</t>
  </si>
  <si>
    <t>Dokončovací práce úprava zapojení stávajících kabelových skříní/rozvaděčů</t>
  </si>
  <si>
    <t>hod</t>
  </si>
  <si>
    <t>4456499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</si>
  <si>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</si>
  <si>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7498251010</t>
  </si>
  <si>
    <t>Zkoušky a prohlídky rozvodných zařízení kontrola rozvaděčů nn silových, manipulačních, ovládacích, reléových, stejnosměrných</t>
  </si>
  <si>
    <t>827049999</t>
  </si>
  <si>
    <t>Zkoušky a prohlídky rozvodných zařízení kontrola rozvaděčů nn silových, manipulačních, ovládacích, reléových, stejnosměrných - kontrola, revize, seřízení a uvedení do provozu zařízení včetně vystavení protokolu</t>
  </si>
  <si>
    <t>9901000500</t>
  </si>
  <si>
    <t>Doprava dodávek zhotovitele, dodávek objednatele nebo výzisku mechanizací o nosnosti do 3,5 t do 60 km</t>
  </si>
  <si>
    <t>578550797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</si>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</sst>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36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37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38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39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40</v>
      </c>
      <c r="E32" s="46"/>
      <c r="F32" s="29" t="s">
        <v>41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42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43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44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45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46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47</v>
      </c>
      <c r="U38" s="53"/>
      <c r="V38" s="53"/>
      <c r="W38" s="53"/>
      <c r="X38" s="55" t="s">
        <v>48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51</v>
      </c>
      <c r="AI60" s="42"/>
      <c r="AJ60" s="42"/>
      <c r="AK60" s="42"/>
      <c r="AL60" s="42"/>
      <c r="AM60" s="63" t="s">
        <v>52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51</v>
      </c>
      <c r="AI75" s="42"/>
      <c r="AJ75" s="42"/>
      <c r="AK75" s="42"/>
      <c r="AL75" s="42"/>
      <c r="AM75" s="63" t="s">
        <v>52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00001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osvětlení v žst. Bohumín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Bohumín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16. 7. 2020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Správně železnic s.o.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30</v>
      </c>
      <c r="AJ89" s="39"/>
      <c r="AK89" s="39"/>
      <c r="AL89" s="39"/>
      <c r="AM89" s="79" t="str">
        <f>IF(E17="","",E17)</f>
        <v>Správně železnic s.o.</v>
      </c>
      <c r="AN89" s="70"/>
      <c r="AO89" s="70"/>
      <c r="AP89" s="70"/>
      <c r="AQ89" s="39"/>
      <c r="AR89" s="40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32</v>
      </c>
      <c r="AJ90" s="39"/>
      <c r="AK90" s="39"/>
      <c r="AL90" s="39"/>
      <c r="AM90" s="79" t="str">
        <f>IF(E20="","",E20)</f>
        <v>Správně železnic s.o.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0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Osvětlení nástupišť'!J32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01 - Osvětlení nástupišť'!P131</f>
        <v>0</v>
      </c>
      <c r="AV95" s="127">
        <f>'SO 01 - Osvětlení nástupišť'!J35</f>
        <v>0</v>
      </c>
      <c r="AW95" s="127">
        <f>'SO 01 - Osvětlení nástupišť'!J36</f>
        <v>0</v>
      </c>
      <c r="AX95" s="127">
        <f>'SO 01 - Osvětlení nástupišť'!J37</f>
        <v>0</v>
      </c>
      <c r="AY95" s="127">
        <f>'SO 01 - Osvětlení nástupišť'!J38</f>
        <v>0</v>
      </c>
      <c r="AZ95" s="127">
        <f>'SO 01 - Osvětlení nástupišť'!F35</f>
        <v>0</v>
      </c>
      <c r="BA95" s="127">
        <f>'SO 01 - Osvětlení nástupišť'!F36</f>
        <v>0</v>
      </c>
      <c r="BB95" s="127">
        <f>'SO 01 - Osvětlení nástupišť'!F37</f>
        <v>0</v>
      </c>
      <c r="BC95" s="127">
        <f>'SO 01 - Osvětlení nástupišť'!F38</f>
        <v>0</v>
      </c>
      <c r="BD95" s="129">
        <f>'SO 01 - Osvětlení nástupišť'!F39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04 - Výměna motorickýc...'!J32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'SO 04 - Výměna motorickýc...'!P128</f>
        <v>0</v>
      </c>
      <c r="AV96" s="132">
        <f>'SO 04 - Výměna motorickýc...'!J35</f>
        <v>0</v>
      </c>
      <c r="AW96" s="132">
        <f>'SO 04 - Výměna motorickýc...'!J36</f>
        <v>0</v>
      </c>
      <c r="AX96" s="132">
        <f>'SO 04 - Výměna motorickýc...'!J37</f>
        <v>0</v>
      </c>
      <c r="AY96" s="132">
        <f>'SO 04 - Výměna motorickýc...'!J38</f>
        <v>0</v>
      </c>
      <c r="AZ96" s="132">
        <f>'SO 04 - Výměna motorickýc...'!F35</f>
        <v>0</v>
      </c>
      <c r="BA96" s="132">
        <f>'SO 04 - Výměna motorickýc...'!F36</f>
        <v>0</v>
      </c>
      <c r="BB96" s="132">
        <f>'SO 04 - Výměna motorickýc...'!F37</f>
        <v>0</v>
      </c>
      <c r="BC96" s="132">
        <f>'SO 04 - Výměna motorickýc...'!F38</f>
        <v>0</v>
      </c>
      <c r="BD96" s="134">
        <f>'SO 04 - Výměna motorickýc...'!F39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90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35"/>
      <c r="AR98" s="40"/>
      <c r="AS98" s="99" t="s">
        <v>91</v>
      </c>
      <c r="AT98" s="100" t="s">
        <v>92</v>
      </c>
      <c r="AU98" s="100" t="s">
        <v>40</v>
      </c>
      <c r="AV98" s="101" t="s">
        <v>63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36" t="s">
        <v>93</v>
      </c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39"/>
      <c r="AD99" s="39"/>
      <c r="AE99" s="39"/>
      <c r="AF99" s="39"/>
      <c r="AG99" s="137">
        <f>ROUND(AG94 * AS99, 2)</f>
        <v>0</v>
      </c>
      <c r="AH99" s="138"/>
      <c r="AI99" s="138"/>
      <c r="AJ99" s="138"/>
      <c r="AK99" s="138"/>
      <c r="AL99" s="138"/>
      <c r="AM99" s="138"/>
      <c r="AN99" s="138">
        <f>ROUND(AG99 + AV99, 2)</f>
        <v>0</v>
      </c>
      <c r="AO99" s="138"/>
      <c r="AP99" s="138"/>
      <c r="AQ99" s="39"/>
      <c r="AR99" s="40"/>
      <c r="AS99" s="139">
        <v>0</v>
      </c>
      <c r="AT99" s="140" t="s">
        <v>94</v>
      </c>
      <c r="AU99" s="140" t="s">
        <v>41</v>
      </c>
      <c r="AV99" s="141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95</v>
      </c>
      <c r="BY99" s="142">
        <f>IF(AU99="základní",AV99,0)</f>
        <v>0</v>
      </c>
      <c r="BZ99" s="142">
        <f>IF(AU99="snížená",AV99,0)</f>
        <v>0</v>
      </c>
      <c r="CA99" s="142">
        <v>0</v>
      </c>
      <c r="CB99" s="142">
        <v>0</v>
      </c>
      <c r="CC99" s="142">
        <v>0</v>
      </c>
      <c r="CD99" s="142">
        <f>IF(AU99="základní",AG99,0)</f>
        <v>0</v>
      </c>
      <c r="CE99" s="142">
        <f>IF(AU99="snížená",AG99,0)</f>
        <v>0</v>
      </c>
      <c r="CF99" s="142">
        <f>IF(AU99="zákl. přenesená",AG99,0)</f>
        <v>0</v>
      </c>
      <c r="CG99" s="142">
        <f>IF(AU99="sníž. přenesená",AG99,0)</f>
        <v>0</v>
      </c>
      <c r="CH99" s="142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3" t="s">
        <v>96</v>
      </c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39"/>
      <c r="AD100" s="39"/>
      <c r="AE100" s="39"/>
      <c r="AF100" s="39"/>
      <c r="AG100" s="137">
        <f>ROUND(AG94 * AS100, 2)</f>
        <v>0</v>
      </c>
      <c r="AH100" s="138"/>
      <c r="AI100" s="138"/>
      <c r="AJ100" s="138"/>
      <c r="AK100" s="138"/>
      <c r="AL100" s="138"/>
      <c r="AM100" s="138"/>
      <c r="AN100" s="138">
        <f>ROUND(AG100 + AV100, 2)</f>
        <v>0</v>
      </c>
      <c r="AO100" s="138"/>
      <c r="AP100" s="138"/>
      <c r="AQ100" s="39"/>
      <c r="AR100" s="40"/>
      <c r="AS100" s="139">
        <v>0</v>
      </c>
      <c r="AT100" s="140" t="s">
        <v>94</v>
      </c>
      <c r="AU100" s="140" t="s">
        <v>41</v>
      </c>
      <c r="AV100" s="141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97</v>
      </c>
      <c r="BY100" s="142">
        <f>IF(AU100="základní",AV100,0)</f>
        <v>0</v>
      </c>
      <c r="BZ100" s="142">
        <f>IF(AU100="snížená",AV100,0)</f>
        <v>0</v>
      </c>
      <c r="CA100" s="142">
        <v>0</v>
      </c>
      <c r="CB100" s="142">
        <v>0</v>
      </c>
      <c r="CC100" s="142">
        <v>0</v>
      </c>
      <c r="CD100" s="142">
        <f>IF(AU100="základní",AG100,0)</f>
        <v>0</v>
      </c>
      <c r="CE100" s="142">
        <f>IF(AU100="snížená",AG100,0)</f>
        <v>0</v>
      </c>
      <c r="CF100" s="142">
        <f>IF(AU100="zákl. přenesená",AG100,0)</f>
        <v>0</v>
      </c>
      <c r="CG100" s="142">
        <f>IF(AU100="sníž. přenesená",AG100,0)</f>
        <v>0</v>
      </c>
      <c r="CH100" s="142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3" t="s">
        <v>96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136"/>
      <c r="Y101" s="136"/>
      <c r="Z101" s="136"/>
      <c r="AA101" s="136"/>
      <c r="AB101" s="136"/>
      <c r="AC101" s="39"/>
      <c r="AD101" s="39"/>
      <c r="AE101" s="39"/>
      <c r="AF101" s="39"/>
      <c r="AG101" s="137">
        <f>ROUND(AG94 * AS101, 2)</f>
        <v>0</v>
      </c>
      <c r="AH101" s="138"/>
      <c r="AI101" s="138"/>
      <c r="AJ101" s="138"/>
      <c r="AK101" s="138"/>
      <c r="AL101" s="138"/>
      <c r="AM101" s="138"/>
      <c r="AN101" s="138">
        <f>ROUND(AG101 + AV101, 2)</f>
        <v>0</v>
      </c>
      <c r="AO101" s="138"/>
      <c r="AP101" s="138"/>
      <c r="AQ101" s="39"/>
      <c r="AR101" s="40"/>
      <c r="AS101" s="139">
        <v>0</v>
      </c>
      <c r="AT101" s="140" t="s">
        <v>94</v>
      </c>
      <c r="AU101" s="140" t="s">
        <v>41</v>
      </c>
      <c r="AV101" s="141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97</v>
      </c>
      <c r="BY101" s="142">
        <f>IF(AU101="základní",AV101,0)</f>
        <v>0</v>
      </c>
      <c r="BZ101" s="142">
        <f>IF(AU101="snížená",AV101,0)</f>
        <v>0</v>
      </c>
      <c r="CA101" s="142">
        <v>0</v>
      </c>
      <c r="CB101" s="142">
        <v>0</v>
      </c>
      <c r="CC101" s="142">
        <v>0</v>
      </c>
      <c r="CD101" s="142">
        <f>IF(AU101="základní",AG101,0)</f>
        <v>0</v>
      </c>
      <c r="CE101" s="142">
        <f>IF(AU101="snížená",AG101,0)</f>
        <v>0</v>
      </c>
      <c r="CF101" s="142">
        <f>IF(AU101="zákl. přenesená",AG101,0)</f>
        <v>0</v>
      </c>
      <c r="CG101" s="142">
        <f>IF(AU101="sníž. přenesená",AG101,0)</f>
        <v>0</v>
      </c>
      <c r="CH101" s="142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3" t="s">
        <v>96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  <c r="Y102" s="136"/>
      <c r="Z102" s="136"/>
      <c r="AA102" s="136"/>
      <c r="AB102" s="136"/>
      <c r="AC102" s="39"/>
      <c r="AD102" s="39"/>
      <c r="AE102" s="39"/>
      <c r="AF102" s="39"/>
      <c r="AG102" s="137">
        <f>ROUND(AG94 * AS102, 2)</f>
        <v>0</v>
      </c>
      <c r="AH102" s="138"/>
      <c r="AI102" s="138"/>
      <c r="AJ102" s="138"/>
      <c r="AK102" s="138"/>
      <c r="AL102" s="138"/>
      <c r="AM102" s="138"/>
      <c r="AN102" s="138">
        <f>ROUND(AG102 + AV102, 2)</f>
        <v>0</v>
      </c>
      <c r="AO102" s="138"/>
      <c r="AP102" s="138"/>
      <c r="AQ102" s="39"/>
      <c r="AR102" s="40"/>
      <c r="AS102" s="144">
        <v>0</v>
      </c>
      <c r="AT102" s="145" t="s">
        <v>94</v>
      </c>
      <c r="AU102" s="145" t="s">
        <v>41</v>
      </c>
      <c r="AV102" s="146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97</v>
      </c>
      <c r="BY102" s="142">
        <f>IF(AU102="základní",AV102,0)</f>
        <v>0</v>
      </c>
      <c r="BZ102" s="142">
        <f>IF(AU102="snížená",AV102,0)</f>
        <v>0</v>
      </c>
      <c r="CA102" s="142">
        <v>0</v>
      </c>
      <c r="CB102" s="142">
        <v>0</v>
      </c>
      <c r="CC102" s="142">
        <v>0</v>
      </c>
      <c r="CD102" s="142">
        <f>IF(AU102="základní",AG102,0)</f>
        <v>0</v>
      </c>
      <c r="CE102" s="142">
        <f>IF(AU102="snížená",AG102,0)</f>
        <v>0</v>
      </c>
      <c r="CF102" s="142">
        <f>IF(AU102="zákl. přenesená",AG102,0)</f>
        <v>0</v>
      </c>
      <c r="CG102" s="142">
        <f>IF(AU102="sníž. přenesená",AG102,0)</f>
        <v>0</v>
      </c>
      <c r="CH102" s="142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47" t="s">
        <v>98</v>
      </c>
      <c r="D104" s="148"/>
      <c r="E104" s="148"/>
      <c r="F104" s="148"/>
      <c r="G104" s="148"/>
      <c r="H104" s="148"/>
      <c r="I104" s="148"/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8"/>
      <c r="U104" s="148"/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9">
        <f>ROUND(AG94 + AG98, 2)</f>
        <v>0</v>
      </c>
      <c r="AH104" s="149"/>
      <c r="AI104" s="149"/>
      <c r="AJ104" s="149"/>
      <c r="AK104" s="149"/>
      <c r="AL104" s="149"/>
      <c r="AM104" s="149"/>
      <c r="AN104" s="149">
        <f>ROUND(AN94 + AN98, 2)</f>
        <v>0</v>
      </c>
      <c r="AO104" s="149"/>
      <c r="AP104" s="149"/>
      <c r="AQ104" s="148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SZvVHATi2c6UWVrpvTHjz407yF6vS0rU8jLuoo5pOa+oDSYu8ARWIavmqJcTJ7D69ZyeBYgZMxzStZGXxC0nbA==" hashValue="u7IzJnluDUsXpy99bOSHEq1RovG8Cmzg38tYtgQwUq+Om5YKMWg+uL2PhFCEiO2mXbrVjSiKUGOgl3SYt2XStg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D96:H96"/>
    <mergeCell ref="AG96:AM96"/>
    <mergeCell ref="AN96:AP96"/>
    <mergeCell ref="J96:AF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SO 01 - Osvětlení nástupišť'!C2" display="/"/>
    <hyperlink ref="A96" location="'SO 04 - Výměna motorický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86</v>
      </c>
    </row>
    <row r="4" s="1" customFormat="1" ht="24.96" customHeight="1">
      <c r="B4" s="17"/>
      <c r="D4" s="152" t="s">
        <v>99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16.5" customHeight="1">
      <c r="B7" s="17"/>
      <c r="E7" s="155" t="str">
        <f>'Rekapitulace stavby'!K6</f>
        <v>Oprava osvětlení v žst. Bohumín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0"/>
      <c r="C9" s="37"/>
      <c r="D9" s="37"/>
      <c r="E9" s="156" t="s">
        <v>101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18</v>
      </c>
      <c r="E11" s="37"/>
      <c r="F11" s="157" t="s">
        <v>1</v>
      </c>
      <c r="G11" s="37"/>
      <c r="H11" s="37"/>
      <c r="I11" s="154" t="s">
        <v>19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20</v>
      </c>
      <c r="E12" s="37"/>
      <c r="F12" s="157" t="s">
        <v>21</v>
      </c>
      <c r="G12" s="37"/>
      <c r="H12" s="37"/>
      <c r="I12" s="154" t="s">
        <v>22</v>
      </c>
      <c r="J12" s="158" t="str">
        <f>'Rekapitulace stavby'!AN8</f>
        <v>16. 7. 2020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24</v>
      </c>
      <c r="E14" s="37"/>
      <c r="F14" s="37"/>
      <c r="G14" s="37"/>
      <c r="H14" s="37"/>
      <c r="I14" s="154" t="s">
        <v>25</v>
      </c>
      <c r="J14" s="157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26</v>
      </c>
      <c r="F15" s="37"/>
      <c r="G15" s="37"/>
      <c r="H15" s="37"/>
      <c r="I15" s="154" t="s">
        <v>27</v>
      </c>
      <c r="J15" s="157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28</v>
      </c>
      <c r="E17" s="37"/>
      <c r="F17" s="37"/>
      <c r="G17" s="37"/>
      <c r="H17" s="37"/>
      <c r="I17" s="154" t="s">
        <v>25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27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30</v>
      </c>
      <c r="E20" s="37"/>
      <c r="F20" s="37"/>
      <c r="G20" s="37"/>
      <c r="H20" s="37"/>
      <c r="I20" s="154" t="s">
        <v>25</v>
      </c>
      <c r="J20" s="157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26</v>
      </c>
      <c r="F21" s="37"/>
      <c r="G21" s="37"/>
      <c r="H21" s="37"/>
      <c r="I21" s="154" t="s">
        <v>27</v>
      </c>
      <c r="J21" s="157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32</v>
      </c>
      <c r="E23" s="37"/>
      <c r="F23" s="37"/>
      <c r="G23" s="37"/>
      <c r="H23" s="37"/>
      <c r="I23" s="154" t="s">
        <v>25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26</v>
      </c>
      <c r="F24" s="37"/>
      <c r="G24" s="37"/>
      <c r="H24" s="37"/>
      <c r="I24" s="154" t="s">
        <v>27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102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93</v>
      </c>
      <c r="E31" s="37"/>
      <c r="F31" s="37"/>
      <c r="G31" s="37"/>
      <c r="H31" s="37"/>
      <c r="I31" s="37"/>
      <c r="J31" s="164">
        <f>J104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36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38</v>
      </c>
      <c r="G34" s="37"/>
      <c r="H34" s="37"/>
      <c r="I34" s="168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40</v>
      </c>
      <c r="E35" s="154" t="s">
        <v>41</v>
      </c>
      <c r="F35" s="170">
        <f>ROUND((SUM(BE104:BE111) + SUM(BE131:BE176)),  2)</f>
        <v>0</v>
      </c>
      <c r="G35" s="37"/>
      <c r="H35" s="37"/>
      <c r="I35" s="171">
        <v>0.20999999999999999</v>
      </c>
      <c r="J35" s="170">
        <f>ROUND(((SUM(BE104:BE111) + SUM(BE131:BE176))*I35),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42</v>
      </c>
      <c r="F36" s="170">
        <f>ROUND((SUM(BF104:BF111) + SUM(BF131:BF176)),  2)</f>
        <v>0</v>
      </c>
      <c r="G36" s="37"/>
      <c r="H36" s="37"/>
      <c r="I36" s="171">
        <v>0.14999999999999999</v>
      </c>
      <c r="J36" s="170">
        <f>ROUND(((SUM(BF104:BF111) + SUM(BF131:BF176))*I36),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43</v>
      </c>
      <c r="F37" s="170">
        <f>ROUND((SUM(BG104:BG111) + SUM(BG131:BG176)),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44</v>
      </c>
      <c r="F38" s="170">
        <f>ROUND((SUM(BH104:BH111) + SUM(BH131:BH176)),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45</v>
      </c>
      <c r="F39" s="170">
        <f>ROUND((SUM(BI104:BI111) + SUM(BI131:BI176)),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49</v>
      </c>
      <c r="E50" s="180"/>
      <c r="F50" s="180"/>
      <c r="G50" s="179" t="s">
        <v>50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51</v>
      </c>
      <c r="E61" s="182"/>
      <c r="F61" s="183" t="s">
        <v>52</v>
      </c>
      <c r="G61" s="181" t="s">
        <v>51</v>
      </c>
      <c r="H61" s="182"/>
      <c r="I61" s="182"/>
      <c r="J61" s="184" t="s">
        <v>52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53</v>
      </c>
      <c r="E65" s="185"/>
      <c r="F65" s="185"/>
      <c r="G65" s="179" t="s">
        <v>54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51</v>
      </c>
      <c r="E76" s="182"/>
      <c r="F76" s="183" t="s">
        <v>52</v>
      </c>
      <c r="G76" s="181" t="s">
        <v>51</v>
      </c>
      <c r="H76" s="182"/>
      <c r="I76" s="182"/>
      <c r="J76" s="184" t="s">
        <v>52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0" t="str">
        <f>E7</f>
        <v>Oprava osvětlení v žst. Bohumín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Osvětlení nástupišť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20</v>
      </c>
      <c r="D89" s="39"/>
      <c r="E89" s="39"/>
      <c r="F89" s="24" t="str">
        <f>F12</f>
        <v>Bohumín</v>
      </c>
      <c r="G89" s="39"/>
      <c r="H89" s="39"/>
      <c r="I89" s="29" t="s">
        <v>22</v>
      </c>
      <c r="J89" s="78" t="str">
        <f>IF(J12="","",J12)</f>
        <v>16. 7. 2020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29" t="s">
        <v>24</v>
      </c>
      <c r="D91" s="39"/>
      <c r="E91" s="39"/>
      <c r="F91" s="24" t="str">
        <f>E15</f>
        <v>Správně železnic s.o.</v>
      </c>
      <c r="G91" s="39"/>
      <c r="H91" s="39"/>
      <c r="I91" s="29" t="s">
        <v>30</v>
      </c>
      <c r="J91" s="33" t="str">
        <f>E21</f>
        <v>Správně železnic s.o.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29" t="s">
        <v>28</v>
      </c>
      <c r="D92" s="39"/>
      <c r="E92" s="39"/>
      <c r="F92" s="24" t="str">
        <f>IF(E18="","",E18)</f>
        <v>Vyplň údaj</v>
      </c>
      <c r="G92" s="39"/>
      <c r="H92" s="39"/>
      <c r="I92" s="29" t="s">
        <v>32</v>
      </c>
      <c r="J92" s="33" t="str">
        <f>E24</f>
        <v>Správně železnic s.o.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104</v>
      </c>
      <c r="D94" s="148"/>
      <c r="E94" s="148"/>
      <c r="F94" s="148"/>
      <c r="G94" s="148"/>
      <c r="H94" s="148"/>
      <c r="I94" s="148"/>
      <c r="J94" s="192" t="s">
        <v>105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106</v>
      </c>
      <c r="D96" s="39"/>
      <c r="E96" s="39"/>
      <c r="F96" s="39"/>
      <c r="G96" s="39"/>
      <c r="H96" s="39"/>
      <c r="I96" s="39"/>
      <c r="J96" s="109">
        <f>J131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107</v>
      </c>
    </row>
    <row r="97" s="9" customFormat="1" ht="24.96" customHeight="1">
      <c r="A97" s="9"/>
      <c r="B97" s="194"/>
      <c r="C97" s="195"/>
      <c r="D97" s="196" t="s">
        <v>108</v>
      </c>
      <c r="E97" s="197"/>
      <c r="F97" s="197"/>
      <c r="G97" s="197"/>
      <c r="H97" s="197"/>
      <c r="I97" s="197"/>
      <c r="J97" s="198">
        <f>J132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109</v>
      </c>
      <c r="E98" s="197"/>
      <c r="F98" s="197"/>
      <c r="G98" s="197"/>
      <c r="H98" s="197"/>
      <c r="I98" s="197"/>
      <c r="J98" s="198">
        <f>J165</f>
        <v>0</v>
      </c>
      <c r="K98" s="195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00"/>
      <c r="C99" s="201"/>
      <c r="D99" s="202" t="s">
        <v>110</v>
      </c>
      <c r="E99" s="203"/>
      <c r="F99" s="203"/>
      <c r="G99" s="203"/>
      <c r="H99" s="203"/>
      <c r="I99" s="203"/>
      <c r="J99" s="204">
        <f>J166</f>
        <v>0</v>
      </c>
      <c r="K99" s="201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111</v>
      </c>
      <c r="E100" s="203"/>
      <c r="F100" s="203"/>
      <c r="G100" s="203"/>
      <c r="H100" s="203"/>
      <c r="I100" s="203"/>
      <c r="J100" s="204">
        <f>J169</f>
        <v>0</v>
      </c>
      <c r="K100" s="201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112</v>
      </c>
      <c r="E101" s="203"/>
      <c r="F101" s="203"/>
      <c r="G101" s="203"/>
      <c r="H101" s="203"/>
      <c r="I101" s="203"/>
      <c r="J101" s="204">
        <f>J172</f>
        <v>0</v>
      </c>
      <c r="K101" s="201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9.28" customHeight="1">
      <c r="A104" s="37"/>
      <c r="B104" s="38"/>
      <c r="C104" s="193" t="s">
        <v>113</v>
      </c>
      <c r="D104" s="39"/>
      <c r="E104" s="39"/>
      <c r="F104" s="39"/>
      <c r="G104" s="39"/>
      <c r="H104" s="39"/>
      <c r="I104" s="39"/>
      <c r="J104" s="206">
        <f>ROUND(J105 + J106 + J107 + J108 + J109 + J110,2)</f>
        <v>0</v>
      </c>
      <c r="K104" s="39"/>
      <c r="L104" s="62"/>
      <c r="N104" s="207" t="s">
        <v>40</v>
      </c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18" customHeight="1">
      <c r="A105" s="37"/>
      <c r="B105" s="38"/>
      <c r="C105" s="39"/>
      <c r="D105" s="143" t="s">
        <v>114</v>
      </c>
      <c r="E105" s="136"/>
      <c r="F105" s="136"/>
      <c r="G105" s="39"/>
      <c r="H105" s="39"/>
      <c r="I105" s="39"/>
      <c r="J105" s="137">
        <v>0</v>
      </c>
      <c r="K105" s="39"/>
      <c r="L105" s="208"/>
      <c r="M105" s="209"/>
      <c r="N105" s="210" t="s">
        <v>41</v>
      </c>
      <c r="O105" s="209"/>
      <c r="P105" s="209"/>
      <c r="Q105" s="209"/>
      <c r="R105" s="209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12" t="s">
        <v>115</v>
      </c>
      <c r="AZ105" s="209"/>
      <c r="BA105" s="209"/>
      <c r="BB105" s="209"/>
      <c r="BC105" s="209"/>
      <c r="BD105" s="209"/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12" t="s">
        <v>84</v>
      </c>
      <c r="BK105" s="209"/>
      <c r="BL105" s="209"/>
      <c r="BM105" s="209"/>
    </row>
    <row r="106" s="2" customFormat="1" ht="18" customHeight="1">
      <c r="A106" s="37"/>
      <c r="B106" s="38"/>
      <c r="C106" s="39"/>
      <c r="D106" s="143" t="s">
        <v>116</v>
      </c>
      <c r="E106" s="136"/>
      <c r="F106" s="136"/>
      <c r="G106" s="39"/>
      <c r="H106" s="39"/>
      <c r="I106" s="39"/>
      <c r="J106" s="137">
        <v>0</v>
      </c>
      <c r="K106" s="39"/>
      <c r="L106" s="208"/>
      <c r="M106" s="209"/>
      <c r="N106" s="210" t="s">
        <v>41</v>
      </c>
      <c r="O106" s="209"/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115</v>
      </c>
      <c r="AZ106" s="209"/>
      <c r="BA106" s="209"/>
      <c r="BB106" s="209"/>
      <c r="BC106" s="209"/>
      <c r="BD106" s="209"/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2" t="s">
        <v>84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143" t="s">
        <v>117</v>
      </c>
      <c r="E107" s="136"/>
      <c r="F107" s="136"/>
      <c r="G107" s="39"/>
      <c r="H107" s="39"/>
      <c r="I107" s="39"/>
      <c r="J107" s="137">
        <v>0</v>
      </c>
      <c r="K107" s="39"/>
      <c r="L107" s="208"/>
      <c r="M107" s="209"/>
      <c r="N107" s="210" t="s">
        <v>41</v>
      </c>
      <c r="O107" s="209"/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115</v>
      </c>
      <c r="AZ107" s="209"/>
      <c r="BA107" s="209"/>
      <c r="BB107" s="209"/>
      <c r="BC107" s="209"/>
      <c r="BD107" s="209"/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2" t="s">
        <v>84</v>
      </c>
      <c r="BK107" s="209"/>
      <c r="BL107" s="209"/>
      <c r="BM107" s="209"/>
    </row>
    <row r="108" s="2" customFormat="1" ht="18" customHeight="1">
      <c r="A108" s="37"/>
      <c r="B108" s="38"/>
      <c r="C108" s="39"/>
      <c r="D108" s="143" t="s">
        <v>118</v>
      </c>
      <c r="E108" s="136"/>
      <c r="F108" s="136"/>
      <c r="G108" s="39"/>
      <c r="H108" s="39"/>
      <c r="I108" s="39"/>
      <c r="J108" s="137">
        <v>0</v>
      </c>
      <c r="K108" s="39"/>
      <c r="L108" s="208"/>
      <c r="M108" s="209"/>
      <c r="N108" s="210" t="s">
        <v>41</v>
      </c>
      <c r="O108" s="209"/>
      <c r="P108" s="209"/>
      <c r="Q108" s="209"/>
      <c r="R108" s="209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2" t="s">
        <v>115</v>
      </c>
      <c r="AZ108" s="209"/>
      <c r="BA108" s="209"/>
      <c r="BB108" s="209"/>
      <c r="BC108" s="209"/>
      <c r="BD108" s="209"/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2" t="s">
        <v>84</v>
      </c>
      <c r="BK108" s="209"/>
      <c r="BL108" s="209"/>
      <c r="BM108" s="209"/>
    </row>
    <row r="109" s="2" customFormat="1" ht="18" customHeight="1">
      <c r="A109" s="37"/>
      <c r="B109" s="38"/>
      <c r="C109" s="39"/>
      <c r="D109" s="143" t="s">
        <v>119</v>
      </c>
      <c r="E109" s="136"/>
      <c r="F109" s="136"/>
      <c r="G109" s="39"/>
      <c r="H109" s="39"/>
      <c r="I109" s="39"/>
      <c r="J109" s="137">
        <v>0</v>
      </c>
      <c r="K109" s="39"/>
      <c r="L109" s="208"/>
      <c r="M109" s="209"/>
      <c r="N109" s="210" t="s">
        <v>41</v>
      </c>
      <c r="O109" s="209"/>
      <c r="P109" s="209"/>
      <c r="Q109" s="209"/>
      <c r="R109" s="209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12" t="s">
        <v>115</v>
      </c>
      <c r="AZ109" s="209"/>
      <c r="BA109" s="209"/>
      <c r="BB109" s="209"/>
      <c r="BC109" s="209"/>
      <c r="BD109" s="209"/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2" t="s">
        <v>84</v>
      </c>
      <c r="BK109" s="209"/>
      <c r="BL109" s="209"/>
      <c r="BM109" s="209"/>
    </row>
    <row r="110" s="2" customFormat="1" ht="18" customHeight="1">
      <c r="A110" s="37"/>
      <c r="B110" s="38"/>
      <c r="C110" s="39"/>
      <c r="D110" s="136" t="s">
        <v>120</v>
      </c>
      <c r="E110" s="39"/>
      <c r="F110" s="39"/>
      <c r="G110" s="39"/>
      <c r="H110" s="39"/>
      <c r="I110" s="39"/>
      <c r="J110" s="137">
        <f>ROUND(J30*T110,2)</f>
        <v>0</v>
      </c>
      <c r="K110" s="39"/>
      <c r="L110" s="208"/>
      <c r="M110" s="209"/>
      <c r="N110" s="210" t="s">
        <v>41</v>
      </c>
      <c r="O110" s="209"/>
      <c r="P110" s="209"/>
      <c r="Q110" s="209"/>
      <c r="R110" s="209"/>
      <c r="S110" s="211"/>
      <c r="T110" s="211"/>
      <c r="U110" s="21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/>
      <c r="AF110" s="209"/>
      <c r="AG110" s="209"/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12" t="s">
        <v>121</v>
      </c>
      <c r="AZ110" s="209"/>
      <c r="BA110" s="209"/>
      <c r="BB110" s="209"/>
      <c r="BC110" s="209"/>
      <c r="BD110" s="209"/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2" t="s">
        <v>84</v>
      </c>
      <c r="BK110" s="209"/>
      <c r="BL110" s="209"/>
      <c r="BM110" s="209"/>
    </row>
    <row r="111" s="2" customForma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9.28" customHeight="1">
      <c r="A112" s="37"/>
      <c r="B112" s="38"/>
      <c r="C112" s="147" t="s">
        <v>98</v>
      </c>
      <c r="D112" s="148"/>
      <c r="E112" s="148"/>
      <c r="F112" s="148"/>
      <c r="G112" s="148"/>
      <c r="H112" s="148"/>
      <c r="I112" s="148"/>
      <c r="J112" s="149">
        <f>ROUND(J96+J104,2)</f>
        <v>0</v>
      </c>
      <c r="K112" s="14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0" t="s">
        <v>122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29" t="s">
        <v>16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190" t="str">
        <f>E7</f>
        <v>Oprava osvětlení v žst. Bohumín</v>
      </c>
      <c r="F121" s="29"/>
      <c r="G121" s="29"/>
      <c r="H121" s="2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29" t="s">
        <v>100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E9</f>
        <v>SO 01 - Osvětlení nástupišť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29" t="s">
        <v>20</v>
      </c>
      <c r="D125" s="39"/>
      <c r="E125" s="39"/>
      <c r="F125" s="24" t="str">
        <f>F12</f>
        <v>Bohumín</v>
      </c>
      <c r="G125" s="39"/>
      <c r="H125" s="39"/>
      <c r="I125" s="29" t="s">
        <v>22</v>
      </c>
      <c r="J125" s="78" t="str">
        <f>IF(J12="","",J12)</f>
        <v>16. 7. 2020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5.65" customHeight="1">
      <c r="A127" s="37"/>
      <c r="B127" s="38"/>
      <c r="C127" s="29" t="s">
        <v>24</v>
      </c>
      <c r="D127" s="39"/>
      <c r="E127" s="39"/>
      <c r="F127" s="24" t="str">
        <f>E15</f>
        <v>Správně železnic s.o.</v>
      </c>
      <c r="G127" s="39"/>
      <c r="H127" s="39"/>
      <c r="I127" s="29" t="s">
        <v>30</v>
      </c>
      <c r="J127" s="33" t="str">
        <f>E21</f>
        <v>Správně železnic s.o.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5.65" customHeight="1">
      <c r="A128" s="37"/>
      <c r="B128" s="38"/>
      <c r="C128" s="29" t="s">
        <v>28</v>
      </c>
      <c r="D128" s="39"/>
      <c r="E128" s="39"/>
      <c r="F128" s="24" t="str">
        <f>IF(E18="","",E18)</f>
        <v>Vyplň údaj</v>
      </c>
      <c r="G128" s="39"/>
      <c r="H128" s="39"/>
      <c r="I128" s="29" t="s">
        <v>32</v>
      </c>
      <c r="J128" s="33" t="str">
        <f>E24</f>
        <v>Správně železnic s.o.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214"/>
      <c r="B130" s="215"/>
      <c r="C130" s="216" t="s">
        <v>123</v>
      </c>
      <c r="D130" s="217" t="s">
        <v>61</v>
      </c>
      <c r="E130" s="217" t="s">
        <v>57</v>
      </c>
      <c r="F130" s="217" t="s">
        <v>58</v>
      </c>
      <c r="G130" s="217" t="s">
        <v>124</v>
      </c>
      <c r="H130" s="217" t="s">
        <v>125</v>
      </c>
      <c r="I130" s="217" t="s">
        <v>126</v>
      </c>
      <c r="J130" s="217" t="s">
        <v>105</v>
      </c>
      <c r="K130" s="218" t="s">
        <v>127</v>
      </c>
      <c r="L130" s="219"/>
      <c r="M130" s="99" t="s">
        <v>1</v>
      </c>
      <c r="N130" s="100" t="s">
        <v>40</v>
      </c>
      <c r="O130" s="100" t="s">
        <v>128</v>
      </c>
      <c r="P130" s="100" t="s">
        <v>129</v>
      </c>
      <c r="Q130" s="100" t="s">
        <v>130</v>
      </c>
      <c r="R130" s="100" t="s">
        <v>131</v>
      </c>
      <c r="S130" s="100" t="s">
        <v>132</v>
      </c>
      <c r="T130" s="101" t="s">
        <v>133</v>
      </c>
      <c r="U130" s="214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/>
    </row>
    <row r="131" s="2" customFormat="1" ht="22.8" customHeight="1">
      <c r="A131" s="37"/>
      <c r="B131" s="38"/>
      <c r="C131" s="106" t="s">
        <v>134</v>
      </c>
      <c r="D131" s="39"/>
      <c r="E131" s="39"/>
      <c r="F131" s="39"/>
      <c r="G131" s="39"/>
      <c r="H131" s="39"/>
      <c r="I131" s="39"/>
      <c r="J131" s="220">
        <f>BK131</f>
        <v>0</v>
      </c>
      <c r="K131" s="39"/>
      <c r="L131" s="40"/>
      <c r="M131" s="102"/>
      <c r="N131" s="221"/>
      <c r="O131" s="103"/>
      <c r="P131" s="222">
        <f>P132+P165</f>
        <v>0</v>
      </c>
      <c r="Q131" s="103"/>
      <c r="R131" s="222">
        <f>R132+R165</f>
        <v>0</v>
      </c>
      <c r="S131" s="103"/>
      <c r="T131" s="223">
        <f>T132+T165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4" t="s">
        <v>75</v>
      </c>
      <c r="AU131" s="14" t="s">
        <v>107</v>
      </c>
      <c r="BK131" s="224">
        <f>BK132+BK165</f>
        <v>0</v>
      </c>
    </row>
    <row r="132" s="12" customFormat="1" ht="25.92" customHeight="1">
      <c r="A132" s="12"/>
      <c r="B132" s="225"/>
      <c r="C132" s="226"/>
      <c r="D132" s="227" t="s">
        <v>75</v>
      </c>
      <c r="E132" s="228" t="s">
        <v>135</v>
      </c>
      <c r="F132" s="228" t="s">
        <v>136</v>
      </c>
      <c r="G132" s="226"/>
      <c r="H132" s="226"/>
      <c r="I132" s="229"/>
      <c r="J132" s="230">
        <f>BK132</f>
        <v>0</v>
      </c>
      <c r="K132" s="226"/>
      <c r="L132" s="231"/>
      <c r="M132" s="232"/>
      <c r="N132" s="233"/>
      <c r="O132" s="233"/>
      <c r="P132" s="234">
        <f>SUM(P133:P164)</f>
        <v>0</v>
      </c>
      <c r="Q132" s="233"/>
      <c r="R132" s="234">
        <f>SUM(R133:R164)</f>
        <v>0</v>
      </c>
      <c r="S132" s="233"/>
      <c r="T132" s="235">
        <f>SUM(T133:T164)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6" t="s">
        <v>137</v>
      </c>
      <c r="AT132" s="237" t="s">
        <v>75</v>
      </c>
      <c r="AU132" s="237" t="s">
        <v>76</v>
      </c>
      <c r="AY132" s="236" t="s">
        <v>138</v>
      </c>
      <c r="BK132" s="238">
        <f>SUM(BK133:BK164)</f>
        <v>0</v>
      </c>
    </row>
    <row r="133" s="2" customFormat="1" ht="24.15" customHeight="1">
      <c r="A133" s="37"/>
      <c r="B133" s="38"/>
      <c r="C133" s="239" t="s">
        <v>84</v>
      </c>
      <c r="D133" s="239" t="s">
        <v>139</v>
      </c>
      <c r="E133" s="240" t="s">
        <v>140</v>
      </c>
      <c r="F133" s="241" t="s">
        <v>141</v>
      </c>
      <c r="G133" s="242" t="s">
        <v>142</v>
      </c>
      <c r="H133" s="243">
        <v>141</v>
      </c>
      <c r="I133" s="244"/>
      <c r="J133" s="245">
        <f>ROUND(I133*H133,2)</f>
        <v>0</v>
      </c>
      <c r="K133" s="241" t="s">
        <v>143</v>
      </c>
      <c r="L133" s="40"/>
      <c r="M133" s="246" t="s">
        <v>1</v>
      </c>
      <c r="N133" s="247" t="s">
        <v>41</v>
      </c>
      <c r="O133" s="90"/>
      <c r="P133" s="248">
        <f>O133*H133</f>
        <v>0</v>
      </c>
      <c r="Q133" s="248">
        <v>0</v>
      </c>
      <c r="R133" s="248">
        <f>Q133*H133</f>
        <v>0</v>
      </c>
      <c r="S133" s="248">
        <v>0</v>
      </c>
      <c r="T133" s="24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0" t="s">
        <v>144</v>
      </c>
      <c r="AT133" s="250" t="s">
        <v>139</v>
      </c>
      <c r="AU133" s="250" t="s">
        <v>84</v>
      </c>
      <c r="AY133" s="14" t="s">
        <v>138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84</v>
      </c>
      <c r="BK133" s="142">
        <f>ROUND(I133*H133,2)</f>
        <v>0</v>
      </c>
      <c r="BL133" s="14" t="s">
        <v>144</v>
      </c>
      <c r="BM133" s="250" t="s">
        <v>145</v>
      </c>
    </row>
    <row r="134" s="2" customFormat="1">
      <c r="A134" s="37"/>
      <c r="B134" s="38"/>
      <c r="C134" s="39"/>
      <c r="D134" s="251" t="s">
        <v>146</v>
      </c>
      <c r="E134" s="39"/>
      <c r="F134" s="252" t="s">
        <v>147</v>
      </c>
      <c r="G134" s="39"/>
      <c r="H134" s="39"/>
      <c r="I134" s="211"/>
      <c r="J134" s="39"/>
      <c r="K134" s="39"/>
      <c r="L134" s="40"/>
      <c r="M134" s="253"/>
      <c r="N134" s="25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4" t="s">
        <v>146</v>
      </c>
      <c r="AU134" s="14" t="s">
        <v>84</v>
      </c>
    </row>
    <row r="135" s="2" customFormat="1" ht="49.05" customHeight="1">
      <c r="A135" s="37"/>
      <c r="B135" s="38"/>
      <c r="C135" s="255" t="s">
        <v>86</v>
      </c>
      <c r="D135" s="255" t="s">
        <v>148</v>
      </c>
      <c r="E135" s="256" t="s">
        <v>149</v>
      </c>
      <c r="F135" s="257" t="s">
        <v>150</v>
      </c>
      <c r="G135" s="258" t="s">
        <v>142</v>
      </c>
      <c r="H135" s="259">
        <v>141</v>
      </c>
      <c r="I135" s="260"/>
      <c r="J135" s="261">
        <f>ROUND(I135*H135,2)</f>
        <v>0</v>
      </c>
      <c r="K135" s="257" t="s">
        <v>143</v>
      </c>
      <c r="L135" s="262"/>
      <c r="M135" s="263" t="s">
        <v>1</v>
      </c>
      <c r="N135" s="264" t="s">
        <v>41</v>
      </c>
      <c r="O135" s="90"/>
      <c r="P135" s="248">
        <f>O135*H135</f>
        <v>0</v>
      </c>
      <c r="Q135" s="248">
        <v>0</v>
      </c>
      <c r="R135" s="248">
        <f>Q135*H135</f>
        <v>0</v>
      </c>
      <c r="S135" s="248">
        <v>0</v>
      </c>
      <c r="T135" s="24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50" t="s">
        <v>151</v>
      </c>
      <c r="AT135" s="250" t="s">
        <v>148</v>
      </c>
      <c r="AU135" s="250" t="s">
        <v>84</v>
      </c>
      <c r="AY135" s="14" t="s">
        <v>138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84</v>
      </c>
      <c r="BK135" s="142">
        <f>ROUND(I135*H135,2)</f>
        <v>0</v>
      </c>
      <c r="BL135" s="14" t="s">
        <v>151</v>
      </c>
      <c r="BM135" s="250" t="s">
        <v>152</v>
      </c>
    </row>
    <row r="136" s="2" customFormat="1">
      <c r="A136" s="37"/>
      <c r="B136" s="38"/>
      <c r="C136" s="39"/>
      <c r="D136" s="251" t="s">
        <v>146</v>
      </c>
      <c r="E136" s="39"/>
      <c r="F136" s="252" t="s">
        <v>150</v>
      </c>
      <c r="G136" s="39"/>
      <c r="H136" s="39"/>
      <c r="I136" s="211"/>
      <c r="J136" s="39"/>
      <c r="K136" s="39"/>
      <c r="L136" s="40"/>
      <c r="M136" s="253"/>
      <c r="N136" s="25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4" t="s">
        <v>146</v>
      </c>
      <c r="AU136" s="14" t="s">
        <v>84</v>
      </c>
    </row>
    <row r="137" s="2" customFormat="1">
      <c r="A137" s="37"/>
      <c r="B137" s="38"/>
      <c r="C137" s="39"/>
      <c r="D137" s="251" t="s">
        <v>153</v>
      </c>
      <c r="E137" s="39"/>
      <c r="F137" s="265" t="s">
        <v>154</v>
      </c>
      <c r="G137" s="39"/>
      <c r="H137" s="39"/>
      <c r="I137" s="211"/>
      <c r="J137" s="39"/>
      <c r="K137" s="39"/>
      <c r="L137" s="40"/>
      <c r="M137" s="253"/>
      <c r="N137" s="25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4" t="s">
        <v>153</v>
      </c>
      <c r="AU137" s="14" t="s">
        <v>84</v>
      </c>
    </row>
    <row r="138" s="2" customFormat="1" ht="24.15" customHeight="1">
      <c r="A138" s="37"/>
      <c r="B138" s="38"/>
      <c r="C138" s="239" t="s">
        <v>155</v>
      </c>
      <c r="D138" s="239" t="s">
        <v>139</v>
      </c>
      <c r="E138" s="240" t="s">
        <v>156</v>
      </c>
      <c r="F138" s="241" t="s">
        <v>157</v>
      </c>
      <c r="G138" s="242" t="s">
        <v>142</v>
      </c>
      <c r="H138" s="243">
        <v>141</v>
      </c>
      <c r="I138" s="244"/>
      <c r="J138" s="245">
        <f>ROUND(I138*H138,2)</f>
        <v>0</v>
      </c>
      <c r="K138" s="241" t="s">
        <v>143</v>
      </c>
      <c r="L138" s="40"/>
      <c r="M138" s="246" t="s">
        <v>1</v>
      </c>
      <c r="N138" s="247" t="s">
        <v>41</v>
      </c>
      <c r="O138" s="90"/>
      <c r="P138" s="248">
        <f>O138*H138</f>
        <v>0</v>
      </c>
      <c r="Q138" s="248">
        <v>0</v>
      </c>
      <c r="R138" s="248">
        <f>Q138*H138</f>
        <v>0</v>
      </c>
      <c r="S138" s="248">
        <v>0</v>
      </c>
      <c r="T138" s="24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0" t="s">
        <v>144</v>
      </c>
      <c r="AT138" s="250" t="s">
        <v>139</v>
      </c>
      <c r="AU138" s="250" t="s">
        <v>84</v>
      </c>
      <c r="AY138" s="14" t="s">
        <v>138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4" t="s">
        <v>84</v>
      </c>
      <c r="BK138" s="142">
        <f>ROUND(I138*H138,2)</f>
        <v>0</v>
      </c>
      <c r="BL138" s="14" t="s">
        <v>144</v>
      </c>
      <c r="BM138" s="250" t="s">
        <v>158</v>
      </c>
    </row>
    <row r="139" s="2" customFormat="1">
      <c r="A139" s="37"/>
      <c r="B139" s="38"/>
      <c r="C139" s="39"/>
      <c r="D139" s="251" t="s">
        <v>146</v>
      </c>
      <c r="E139" s="39"/>
      <c r="F139" s="252" t="s">
        <v>157</v>
      </c>
      <c r="G139" s="39"/>
      <c r="H139" s="39"/>
      <c r="I139" s="211"/>
      <c r="J139" s="39"/>
      <c r="K139" s="39"/>
      <c r="L139" s="40"/>
      <c r="M139" s="253"/>
      <c r="N139" s="25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4" t="s">
        <v>146</v>
      </c>
      <c r="AU139" s="14" t="s">
        <v>84</v>
      </c>
    </row>
    <row r="140" s="2" customFormat="1" ht="37.8" customHeight="1">
      <c r="A140" s="37"/>
      <c r="B140" s="38"/>
      <c r="C140" s="239" t="s">
        <v>137</v>
      </c>
      <c r="D140" s="239" t="s">
        <v>139</v>
      </c>
      <c r="E140" s="240" t="s">
        <v>159</v>
      </c>
      <c r="F140" s="241" t="s">
        <v>160</v>
      </c>
      <c r="G140" s="242" t="s">
        <v>161</v>
      </c>
      <c r="H140" s="243">
        <v>200</v>
      </c>
      <c r="I140" s="244"/>
      <c r="J140" s="245">
        <f>ROUND(I140*H140,2)</f>
        <v>0</v>
      </c>
      <c r="K140" s="241" t="s">
        <v>143</v>
      </c>
      <c r="L140" s="40"/>
      <c r="M140" s="246" t="s">
        <v>1</v>
      </c>
      <c r="N140" s="247" t="s">
        <v>41</v>
      </c>
      <c r="O140" s="90"/>
      <c r="P140" s="248">
        <f>O140*H140</f>
        <v>0</v>
      </c>
      <c r="Q140" s="248">
        <v>0</v>
      </c>
      <c r="R140" s="248">
        <f>Q140*H140</f>
        <v>0</v>
      </c>
      <c r="S140" s="248">
        <v>0</v>
      </c>
      <c r="T140" s="24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0" t="s">
        <v>144</v>
      </c>
      <c r="AT140" s="250" t="s">
        <v>139</v>
      </c>
      <c r="AU140" s="250" t="s">
        <v>84</v>
      </c>
      <c r="AY140" s="14" t="s">
        <v>138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84</v>
      </c>
      <c r="BK140" s="142">
        <f>ROUND(I140*H140,2)</f>
        <v>0</v>
      </c>
      <c r="BL140" s="14" t="s">
        <v>144</v>
      </c>
      <c r="BM140" s="250" t="s">
        <v>162</v>
      </c>
    </row>
    <row r="141" s="2" customFormat="1">
      <c r="A141" s="37"/>
      <c r="B141" s="38"/>
      <c r="C141" s="39"/>
      <c r="D141" s="251" t="s">
        <v>146</v>
      </c>
      <c r="E141" s="39"/>
      <c r="F141" s="252" t="s">
        <v>163</v>
      </c>
      <c r="G141" s="39"/>
      <c r="H141" s="39"/>
      <c r="I141" s="211"/>
      <c r="J141" s="39"/>
      <c r="K141" s="39"/>
      <c r="L141" s="40"/>
      <c r="M141" s="253"/>
      <c r="N141" s="25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4" t="s">
        <v>146</v>
      </c>
      <c r="AU141" s="14" t="s">
        <v>84</v>
      </c>
    </row>
    <row r="142" s="2" customFormat="1" ht="24.15" customHeight="1">
      <c r="A142" s="37"/>
      <c r="B142" s="38"/>
      <c r="C142" s="255" t="s">
        <v>164</v>
      </c>
      <c r="D142" s="255" t="s">
        <v>148</v>
      </c>
      <c r="E142" s="256" t="s">
        <v>165</v>
      </c>
      <c r="F142" s="257" t="s">
        <v>166</v>
      </c>
      <c r="G142" s="258" t="s">
        <v>161</v>
      </c>
      <c r="H142" s="259">
        <v>200</v>
      </c>
      <c r="I142" s="260"/>
      <c r="J142" s="261">
        <f>ROUND(I142*H142,2)</f>
        <v>0</v>
      </c>
      <c r="K142" s="257" t="s">
        <v>143</v>
      </c>
      <c r="L142" s="262"/>
      <c r="M142" s="263" t="s">
        <v>1</v>
      </c>
      <c r="N142" s="264" t="s">
        <v>41</v>
      </c>
      <c r="O142" s="90"/>
      <c r="P142" s="248">
        <f>O142*H142</f>
        <v>0</v>
      </c>
      <c r="Q142" s="248">
        <v>0</v>
      </c>
      <c r="R142" s="248">
        <f>Q142*H142</f>
        <v>0</v>
      </c>
      <c r="S142" s="248">
        <v>0</v>
      </c>
      <c r="T142" s="24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0" t="s">
        <v>151</v>
      </c>
      <c r="AT142" s="250" t="s">
        <v>148</v>
      </c>
      <c r="AU142" s="250" t="s">
        <v>84</v>
      </c>
      <c r="AY142" s="14" t="s">
        <v>138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4" t="s">
        <v>84</v>
      </c>
      <c r="BK142" s="142">
        <f>ROUND(I142*H142,2)</f>
        <v>0</v>
      </c>
      <c r="BL142" s="14" t="s">
        <v>151</v>
      </c>
      <c r="BM142" s="250" t="s">
        <v>167</v>
      </c>
    </row>
    <row r="143" s="2" customFormat="1">
      <c r="A143" s="37"/>
      <c r="B143" s="38"/>
      <c r="C143" s="39"/>
      <c r="D143" s="251" t="s">
        <v>146</v>
      </c>
      <c r="E143" s="39"/>
      <c r="F143" s="252" t="s">
        <v>166</v>
      </c>
      <c r="G143" s="39"/>
      <c r="H143" s="39"/>
      <c r="I143" s="211"/>
      <c r="J143" s="39"/>
      <c r="K143" s="39"/>
      <c r="L143" s="40"/>
      <c r="M143" s="253"/>
      <c r="N143" s="25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4" t="s">
        <v>146</v>
      </c>
      <c r="AU143" s="14" t="s">
        <v>84</v>
      </c>
    </row>
    <row r="144" s="2" customFormat="1" ht="24.15" customHeight="1">
      <c r="A144" s="37"/>
      <c r="B144" s="38"/>
      <c r="C144" s="239" t="s">
        <v>168</v>
      </c>
      <c r="D144" s="239" t="s">
        <v>139</v>
      </c>
      <c r="E144" s="240" t="s">
        <v>169</v>
      </c>
      <c r="F144" s="241" t="s">
        <v>170</v>
      </c>
      <c r="G144" s="242" t="s">
        <v>142</v>
      </c>
      <c r="H144" s="243">
        <v>141</v>
      </c>
      <c r="I144" s="244"/>
      <c r="J144" s="245">
        <f>ROUND(I144*H144,2)</f>
        <v>0</v>
      </c>
      <c r="K144" s="241" t="s">
        <v>143</v>
      </c>
      <c r="L144" s="40"/>
      <c r="M144" s="246" t="s">
        <v>1</v>
      </c>
      <c r="N144" s="247" t="s">
        <v>41</v>
      </c>
      <c r="O144" s="90"/>
      <c r="P144" s="248">
        <f>O144*H144</f>
        <v>0</v>
      </c>
      <c r="Q144" s="248">
        <v>0</v>
      </c>
      <c r="R144" s="248">
        <f>Q144*H144</f>
        <v>0</v>
      </c>
      <c r="S144" s="248">
        <v>0</v>
      </c>
      <c r="T144" s="24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50" t="s">
        <v>144</v>
      </c>
      <c r="AT144" s="250" t="s">
        <v>139</v>
      </c>
      <c r="AU144" s="250" t="s">
        <v>84</v>
      </c>
      <c r="AY144" s="14" t="s">
        <v>138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84</v>
      </c>
      <c r="BK144" s="142">
        <f>ROUND(I144*H144,2)</f>
        <v>0</v>
      </c>
      <c r="BL144" s="14" t="s">
        <v>144</v>
      </c>
      <c r="BM144" s="250" t="s">
        <v>171</v>
      </c>
    </row>
    <row r="145" s="2" customFormat="1">
      <c r="A145" s="37"/>
      <c r="B145" s="38"/>
      <c r="C145" s="39"/>
      <c r="D145" s="251" t="s">
        <v>146</v>
      </c>
      <c r="E145" s="39"/>
      <c r="F145" s="252" t="s">
        <v>172</v>
      </c>
      <c r="G145" s="39"/>
      <c r="H145" s="39"/>
      <c r="I145" s="211"/>
      <c r="J145" s="39"/>
      <c r="K145" s="39"/>
      <c r="L145" s="40"/>
      <c r="M145" s="253"/>
      <c r="N145" s="25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4" t="s">
        <v>146</v>
      </c>
      <c r="AU145" s="14" t="s">
        <v>84</v>
      </c>
    </row>
    <row r="146" s="2" customFormat="1" ht="24.15" customHeight="1">
      <c r="A146" s="37"/>
      <c r="B146" s="38"/>
      <c r="C146" s="255" t="s">
        <v>173</v>
      </c>
      <c r="D146" s="255" t="s">
        <v>148</v>
      </c>
      <c r="E146" s="256" t="s">
        <v>174</v>
      </c>
      <c r="F146" s="257" t="s">
        <v>175</v>
      </c>
      <c r="G146" s="258" t="s">
        <v>142</v>
      </c>
      <c r="H146" s="259">
        <v>141</v>
      </c>
      <c r="I146" s="260"/>
      <c r="J146" s="261">
        <f>ROUND(I146*H146,2)</f>
        <v>0</v>
      </c>
      <c r="K146" s="257" t="s">
        <v>143</v>
      </c>
      <c r="L146" s="262"/>
      <c r="M146" s="263" t="s">
        <v>1</v>
      </c>
      <c r="N146" s="264" t="s">
        <v>41</v>
      </c>
      <c r="O146" s="90"/>
      <c r="P146" s="248">
        <f>O146*H146</f>
        <v>0</v>
      </c>
      <c r="Q146" s="248">
        <v>0</v>
      </c>
      <c r="R146" s="248">
        <f>Q146*H146</f>
        <v>0</v>
      </c>
      <c r="S146" s="248">
        <v>0</v>
      </c>
      <c r="T146" s="24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0" t="s">
        <v>151</v>
      </c>
      <c r="AT146" s="250" t="s">
        <v>148</v>
      </c>
      <c r="AU146" s="250" t="s">
        <v>84</v>
      </c>
      <c r="AY146" s="14" t="s">
        <v>138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4" t="s">
        <v>84</v>
      </c>
      <c r="BK146" s="142">
        <f>ROUND(I146*H146,2)</f>
        <v>0</v>
      </c>
      <c r="BL146" s="14" t="s">
        <v>151</v>
      </c>
      <c r="BM146" s="250" t="s">
        <v>176</v>
      </c>
    </row>
    <row r="147" s="2" customFormat="1">
      <c r="A147" s="37"/>
      <c r="B147" s="38"/>
      <c r="C147" s="39"/>
      <c r="D147" s="251" t="s">
        <v>146</v>
      </c>
      <c r="E147" s="39"/>
      <c r="F147" s="252" t="s">
        <v>175</v>
      </c>
      <c r="G147" s="39"/>
      <c r="H147" s="39"/>
      <c r="I147" s="211"/>
      <c r="J147" s="39"/>
      <c r="K147" s="39"/>
      <c r="L147" s="40"/>
      <c r="M147" s="253"/>
      <c r="N147" s="25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4" t="s">
        <v>146</v>
      </c>
      <c r="AU147" s="14" t="s">
        <v>84</v>
      </c>
    </row>
    <row r="148" s="2" customFormat="1" ht="24.15" customHeight="1">
      <c r="A148" s="37"/>
      <c r="B148" s="38"/>
      <c r="C148" s="239" t="s">
        <v>177</v>
      </c>
      <c r="D148" s="239" t="s">
        <v>139</v>
      </c>
      <c r="E148" s="240" t="s">
        <v>178</v>
      </c>
      <c r="F148" s="241" t="s">
        <v>179</v>
      </c>
      <c r="G148" s="242" t="s">
        <v>161</v>
      </c>
      <c r="H148" s="243">
        <v>200</v>
      </c>
      <c r="I148" s="244"/>
      <c r="J148" s="245">
        <f>ROUND(I148*H148,2)</f>
        <v>0</v>
      </c>
      <c r="K148" s="241" t="s">
        <v>143</v>
      </c>
      <c r="L148" s="40"/>
      <c r="M148" s="246" t="s">
        <v>1</v>
      </c>
      <c r="N148" s="247" t="s">
        <v>41</v>
      </c>
      <c r="O148" s="90"/>
      <c r="P148" s="248">
        <f>O148*H148</f>
        <v>0</v>
      </c>
      <c r="Q148" s="248">
        <v>0</v>
      </c>
      <c r="R148" s="248">
        <f>Q148*H148</f>
        <v>0</v>
      </c>
      <c r="S148" s="248">
        <v>0</v>
      </c>
      <c r="T148" s="24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0" t="s">
        <v>144</v>
      </c>
      <c r="AT148" s="250" t="s">
        <v>139</v>
      </c>
      <c r="AU148" s="250" t="s">
        <v>84</v>
      </c>
      <c r="AY148" s="14" t="s">
        <v>138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84</v>
      </c>
      <c r="BK148" s="142">
        <f>ROUND(I148*H148,2)</f>
        <v>0</v>
      </c>
      <c r="BL148" s="14" t="s">
        <v>144</v>
      </c>
      <c r="BM148" s="250" t="s">
        <v>180</v>
      </c>
    </row>
    <row r="149" s="2" customFormat="1">
      <c r="A149" s="37"/>
      <c r="B149" s="38"/>
      <c r="C149" s="39"/>
      <c r="D149" s="251" t="s">
        <v>146</v>
      </c>
      <c r="E149" s="39"/>
      <c r="F149" s="252" t="s">
        <v>181</v>
      </c>
      <c r="G149" s="39"/>
      <c r="H149" s="39"/>
      <c r="I149" s="211"/>
      <c r="J149" s="39"/>
      <c r="K149" s="39"/>
      <c r="L149" s="40"/>
      <c r="M149" s="253"/>
      <c r="N149" s="25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4" t="s">
        <v>146</v>
      </c>
      <c r="AU149" s="14" t="s">
        <v>84</v>
      </c>
    </row>
    <row r="150" s="2" customFormat="1" ht="24.15" customHeight="1">
      <c r="A150" s="37"/>
      <c r="B150" s="38"/>
      <c r="C150" s="255" t="s">
        <v>182</v>
      </c>
      <c r="D150" s="255" t="s">
        <v>148</v>
      </c>
      <c r="E150" s="256" t="s">
        <v>183</v>
      </c>
      <c r="F150" s="257" t="s">
        <v>184</v>
      </c>
      <c r="G150" s="258" t="s">
        <v>161</v>
      </c>
      <c r="H150" s="259">
        <v>200</v>
      </c>
      <c r="I150" s="260"/>
      <c r="J150" s="261">
        <f>ROUND(I150*H150,2)</f>
        <v>0</v>
      </c>
      <c r="K150" s="257" t="s">
        <v>143</v>
      </c>
      <c r="L150" s="262"/>
      <c r="M150" s="263" t="s">
        <v>1</v>
      </c>
      <c r="N150" s="264" t="s">
        <v>41</v>
      </c>
      <c r="O150" s="90"/>
      <c r="P150" s="248">
        <f>O150*H150</f>
        <v>0</v>
      </c>
      <c r="Q150" s="248">
        <v>0</v>
      </c>
      <c r="R150" s="248">
        <f>Q150*H150</f>
        <v>0</v>
      </c>
      <c r="S150" s="248">
        <v>0</v>
      </c>
      <c r="T150" s="24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50" t="s">
        <v>151</v>
      </c>
      <c r="AT150" s="250" t="s">
        <v>148</v>
      </c>
      <c r="AU150" s="250" t="s">
        <v>84</v>
      </c>
      <c r="AY150" s="14" t="s">
        <v>138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4" t="s">
        <v>84</v>
      </c>
      <c r="BK150" s="142">
        <f>ROUND(I150*H150,2)</f>
        <v>0</v>
      </c>
      <c r="BL150" s="14" t="s">
        <v>151</v>
      </c>
      <c r="BM150" s="250" t="s">
        <v>185</v>
      </c>
    </row>
    <row r="151" s="2" customFormat="1">
      <c r="A151" s="37"/>
      <c r="B151" s="38"/>
      <c r="C151" s="39"/>
      <c r="D151" s="251" t="s">
        <v>146</v>
      </c>
      <c r="E151" s="39"/>
      <c r="F151" s="252" t="s">
        <v>184</v>
      </c>
      <c r="G151" s="39"/>
      <c r="H151" s="39"/>
      <c r="I151" s="211"/>
      <c r="J151" s="39"/>
      <c r="K151" s="39"/>
      <c r="L151" s="40"/>
      <c r="M151" s="253"/>
      <c r="N151" s="25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4" t="s">
        <v>146</v>
      </c>
      <c r="AU151" s="14" t="s">
        <v>84</v>
      </c>
    </row>
    <row r="152" s="2" customFormat="1" ht="62.7" customHeight="1">
      <c r="A152" s="37"/>
      <c r="B152" s="38"/>
      <c r="C152" s="239" t="s">
        <v>186</v>
      </c>
      <c r="D152" s="239" t="s">
        <v>139</v>
      </c>
      <c r="E152" s="240" t="s">
        <v>187</v>
      </c>
      <c r="F152" s="241" t="s">
        <v>188</v>
      </c>
      <c r="G152" s="242" t="s">
        <v>142</v>
      </c>
      <c r="H152" s="243">
        <v>20</v>
      </c>
      <c r="I152" s="244"/>
      <c r="J152" s="245">
        <f>ROUND(I152*H152,2)</f>
        <v>0</v>
      </c>
      <c r="K152" s="241" t="s">
        <v>143</v>
      </c>
      <c r="L152" s="40"/>
      <c r="M152" s="246" t="s">
        <v>1</v>
      </c>
      <c r="N152" s="247" t="s">
        <v>41</v>
      </c>
      <c r="O152" s="90"/>
      <c r="P152" s="248">
        <f>O152*H152</f>
        <v>0</v>
      </c>
      <c r="Q152" s="248">
        <v>0</v>
      </c>
      <c r="R152" s="248">
        <f>Q152*H152</f>
        <v>0</v>
      </c>
      <c r="S152" s="248">
        <v>0</v>
      </c>
      <c r="T152" s="24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0" t="s">
        <v>144</v>
      </c>
      <c r="AT152" s="250" t="s">
        <v>139</v>
      </c>
      <c r="AU152" s="250" t="s">
        <v>84</v>
      </c>
      <c r="AY152" s="14" t="s">
        <v>138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4" t="s">
        <v>84</v>
      </c>
      <c r="BK152" s="142">
        <f>ROUND(I152*H152,2)</f>
        <v>0</v>
      </c>
      <c r="BL152" s="14" t="s">
        <v>144</v>
      </c>
      <c r="BM152" s="250" t="s">
        <v>189</v>
      </c>
    </row>
    <row r="153" s="2" customFormat="1">
      <c r="A153" s="37"/>
      <c r="B153" s="38"/>
      <c r="C153" s="39"/>
      <c r="D153" s="251" t="s">
        <v>146</v>
      </c>
      <c r="E153" s="39"/>
      <c r="F153" s="252" t="s">
        <v>190</v>
      </c>
      <c r="G153" s="39"/>
      <c r="H153" s="39"/>
      <c r="I153" s="211"/>
      <c r="J153" s="39"/>
      <c r="K153" s="39"/>
      <c r="L153" s="40"/>
      <c r="M153" s="253"/>
      <c r="N153" s="25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4" t="s">
        <v>146</v>
      </c>
      <c r="AU153" s="14" t="s">
        <v>84</v>
      </c>
    </row>
    <row r="154" s="2" customFormat="1">
      <c r="A154" s="37"/>
      <c r="B154" s="38"/>
      <c r="C154" s="39"/>
      <c r="D154" s="251" t="s">
        <v>153</v>
      </c>
      <c r="E154" s="39"/>
      <c r="F154" s="265" t="s">
        <v>191</v>
      </c>
      <c r="G154" s="39"/>
      <c r="H154" s="39"/>
      <c r="I154" s="211"/>
      <c r="J154" s="39"/>
      <c r="K154" s="39"/>
      <c r="L154" s="40"/>
      <c r="M154" s="253"/>
      <c r="N154" s="25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4" t="s">
        <v>153</v>
      </c>
      <c r="AU154" s="14" t="s">
        <v>84</v>
      </c>
    </row>
    <row r="155" s="2" customFormat="1" ht="24.15" customHeight="1">
      <c r="A155" s="37"/>
      <c r="B155" s="38"/>
      <c r="C155" s="239" t="s">
        <v>192</v>
      </c>
      <c r="D155" s="239" t="s">
        <v>139</v>
      </c>
      <c r="E155" s="240" t="s">
        <v>193</v>
      </c>
      <c r="F155" s="241" t="s">
        <v>194</v>
      </c>
      <c r="G155" s="242" t="s">
        <v>195</v>
      </c>
      <c r="H155" s="243">
        <v>3</v>
      </c>
      <c r="I155" s="244"/>
      <c r="J155" s="245">
        <f>ROUND(I155*H155,2)</f>
        <v>0</v>
      </c>
      <c r="K155" s="241" t="s">
        <v>143</v>
      </c>
      <c r="L155" s="40"/>
      <c r="M155" s="246" t="s">
        <v>1</v>
      </c>
      <c r="N155" s="247" t="s">
        <v>41</v>
      </c>
      <c r="O155" s="90"/>
      <c r="P155" s="248">
        <f>O155*H155</f>
        <v>0</v>
      </c>
      <c r="Q155" s="248">
        <v>0</v>
      </c>
      <c r="R155" s="248">
        <f>Q155*H155</f>
        <v>0</v>
      </c>
      <c r="S155" s="248">
        <v>0</v>
      </c>
      <c r="T155" s="24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50" t="s">
        <v>144</v>
      </c>
      <c r="AT155" s="250" t="s">
        <v>139</v>
      </c>
      <c r="AU155" s="250" t="s">
        <v>84</v>
      </c>
      <c r="AY155" s="14" t="s">
        <v>138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4" t="s">
        <v>84</v>
      </c>
      <c r="BK155" s="142">
        <f>ROUND(I155*H155,2)</f>
        <v>0</v>
      </c>
      <c r="BL155" s="14" t="s">
        <v>144</v>
      </c>
      <c r="BM155" s="250" t="s">
        <v>196</v>
      </c>
    </row>
    <row r="156" s="2" customFormat="1">
      <c r="A156" s="37"/>
      <c r="B156" s="38"/>
      <c r="C156" s="39"/>
      <c r="D156" s="251" t="s">
        <v>146</v>
      </c>
      <c r="E156" s="39"/>
      <c r="F156" s="252" t="s">
        <v>197</v>
      </c>
      <c r="G156" s="39"/>
      <c r="H156" s="39"/>
      <c r="I156" s="211"/>
      <c r="J156" s="39"/>
      <c r="K156" s="39"/>
      <c r="L156" s="40"/>
      <c r="M156" s="253"/>
      <c r="N156" s="25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4" t="s">
        <v>146</v>
      </c>
      <c r="AU156" s="14" t="s">
        <v>84</v>
      </c>
    </row>
    <row r="157" s="2" customFormat="1" ht="24.15" customHeight="1">
      <c r="A157" s="37"/>
      <c r="B157" s="38"/>
      <c r="C157" s="239" t="s">
        <v>198</v>
      </c>
      <c r="D157" s="239" t="s">
        <v>139</v>
      </c>
      <c r="E157" s="240" t="s">
        <v>199</v>
      </c>
      <c r="F157" s="241" t="s">
        <v>200</v>
      </c>
      <c r="G157" s="242" t="s">
        <v>142</v>
      </c>
      <c r="H157" s="243">
        <v>4</v>
      </c>
      <c r="I157" s="244"/>
      <c r="J157" s="245">
        <f>ROUND(I157*H157,2)</f>
        <v>0</v>
      </c>
      <c r="K157" s="241" t="s">
        <v>143</v>
      </c>
      <c r="L157" s="40"/>
      <c r="M157" s="246" t="s">
        <v>1</v>
      </c>
      <c r="N157" s="247" t="s">
        <v>41</v>
      </c>
      <c r="O157" s="90"/>
      <c r="P157" s="248">
        <f>O157*H157</f>
        <v>0</v>
      </c>
      <c r="Q157" s="248">
        <v>0</v>
      </c>
      <c r="R157" s="248">
        <f>Q157*H157</f>
        <v>0</v>
      </c>
      <c r="S157" s="248">
        <v>0</v>
      </c>
      <c r="T157" s="24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0" t="s">
        <v>144</v>
      </c>
      <c r="AT157" s="250" t="s">
        <v>139</v>
      </c>
      <c r="AU157" s="250" t="s">
        <v>84</v>
      </c>
      <c r="AY157" s="14" t="s">
        <v>138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4" t="s">
        <v>84</v>
      </c>
      <c r="BK157" s="142">
        <f>ROUND(I157*H157,2)</f>
        <v>0</v>
      </c>
      <c r="BL157" s="14" t="s">
        <v>144</v>
      </c>
      <c r="BM157" s="250" t="s">
        <v>201</v>
      </c>
    </row>
    <row r="158" s="2" customFormat="1">
      <c r="A158" s="37"/>
      <c r="B158" s="38"/>
      <c r="C158" s="39"/>
      <c r="D158" s="251" t="s">
        <v>146</v>
      </c>
      <c r="E158" s="39"/>
      <c r="F158" s="252" t="s">
        <v>202</v>
      </c>
      <c r="G158" s="39"/>
      <c r="H158" s="39"/>
      <c r="I158" s="211"/>
      <c r="J158" s="39"/>
      <c r="K158" s="39"/>
      <c r="L158" s="40"/>
      <c r="M158" s="253"/>
      <c r="N158" s="25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4" t="s">
        <v>146</v>
      </c>
      <c r="AU158" s="14" t="s">
        <v>84</v>
      </c>
    </row>
    <row r="159" s="2" customFormat="1" ht="37.8" customHeight="1">
      <c r="A159" s="37"/>
      <c r="B159" s="38"/>
      <c r="C159" s="239" t="s">
        <v>203</v>
      </c>
      <c r="D159" s="239" t="s">
        <v>139</v>
      </c>
      <c r="E159" s="240" t="s">
        <v>204</v>
      </c>
      <c r="F159" s="241" t="s">
        <v>205</v>
      </c>
      <c r="G159" s="242" t="s">
        <v>142</v>
      </c>
      <c r="H159" s="243">
        <v>1</v>
      </c>
      <c r="I159" s="244"/>
      <c r="J159" s="245">
        <f>ROUND(I159*H159,2)</f>
        <v>0</v>
      </c>
      <c r="K159" s="241" t="s">
        <v>143</v>
      </c>
      <c r="L159" s="40"/>
      <c r="M159" s="246" t="s">
        <v>1</v>
      </c>
      <c r="N159" s="247" t="s">
        <v>41</v>
      </c>
      <c r="O159" s="90"/>
      <c r="P159" s="248">
        <f>O159*H159</f>
        <v>0</v>
      </c>
      <c r="Q159" s="248">
        <v>0</v>
      </c>
      <c r="R159" s="248">
        <f>Q159*H159</f>
        <v>0</v>
      </c>
      <c r="S159" s="248">
        <v>0</v>
      </c>
      <c r="T159" s="24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0" t="s">
        <v>144</v>
      </c>
      <c r="AT159" s="250" t="s">
        <v>139</v>
      </c>
      <c r="AU159" s="250" t="s">
        <v>84</v>
      </c>
      <c r="AY159" s="14" t="s">
        <v>138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4" t="s">
        <v>84</v>
      </c>
      <c r="BK159" s="142">
        <f>ROUND(I159*H159,2)</f>
        <v>0</v>
      </c>
      <c r="BL159" s="14" t="s">
        <v>144</v>
      </c>
      <c r="BM159" s="250" t="s">
        <v>206</v>
      </c>
    </row>
    <row r="160" s="2" customFormat="1">
      <c r="A160" s="37"/>
      <c r="B160" s="38"/>
      <c r="C160" s="39"/>
      <c r="D160" s="251" t="s">
        <v>146</v>
      </c>
      <c r="E160" s="39"/>
      <c r="F160" s="252" t="s">
        <v>207</v>
      </c>
      <c r="G160" s="39"/>
      <c r="H160" s="39"/>
      <c r="I160" s="211"/>
      <c r="J160" s="39"/>
      <c r="K160" s="39"/>
      <c r="L160" s="40"/>
      <c r="M160" s="253"/>
      <c r="N160" s="25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4" t="s">
        <v>146</v>
      </c>
      <c r="AU160" s="14" t="s">
        <v>84</v>
      </c>
    </row>
    <row r="161" s="2" customFormat="1" ht="49.05" customHeight="1">
      <c r="A161" s="37"/>
      <c r="B161" s="38"/>
      <c r="C161" s="239" t="s">
        <v>208</v>
      </c>
      <c r="D161" s="239" t="s">
        <v>139</v>
      </c>
      <c r="E161" s="240" t="s">
        <v>209</v>
      </c>
      <c r="F161" s="241" t="s">
        <v>210</v>
      </c>
      <c r="G161" s="242" t="s">
        <v>142</v>
      </c>
      <c r="H161" s="243">
        <v>1</v>
      </c>
      <c r="I161" s="244"/>
      <c r="J161" s="245">
        <f>ROUND(I161*H161,2)</f>
        <v>0</v>
      </c>
      <c r="K161" s="241" t="s">
        <v>143</v>
      </c>
      <c r="L161" s="40"/>
      <c r="M161" s="246" t="s">
        <v>1</v>
      </c>
      <c r="N161" s="247" t="s">
        <v>41</v>
      </c>
      <c r="O161" s="90"/>
      <c r="P161" s="248">
        <f>O161*H161</f>
        <v>0</v>
      </c>
      <c r="Q161" s="248">
        <v>0</v>
      </c>
      <c r="R161" s="248">
        <f>Q161*H161</f>
        <v>0</v>
      </c>
      <c r="S161" s="248">
        <v>0</v>
      </c>
      <c r="T161" s="24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0" t="s">
        <v>144</v>
      </c>
      <c r="AT161" s="250" t="s">
        <v>139</v>
      </c>
      <c r="AU161" s="250" t="s">
        <v>84</v>
      </c>
      <c r="AY161" s="14" t="s">
        <v>138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4" t="s">
        <v>84</v>
      </c>
      <c r="BK161" s="142">
        <f>ROUND(I161*H161,2)</f>
        <v>0</v>
      </c>
      <c r="BL161" s="14" t="s">
        <v>144</v>
      </c>
      <c r="BM161" s="250" t="s">
        <v>211</v>
      </c>
    </row>
    <row r="162" s="2" customFormat="1">
      <c r="A162" s="37"/>
      <c r="B162" s="38"/>
      <c r="C162" s="39"/>
      <c r="D162" s="251" t="s">
        <v>146</v>
      </c>
      <c r="E162" s="39"/>
      <c r="F162" s="252" t="s">
        <v>212</v>
      </c>
      <c r="G162" s="39"/>
      <c r="H162" s="39"/>
      <c r="I162" s="211"/>
      <c r="J162" s="39"/>
      <c r="K162" s="39"/>
      <c r="L162" s="40"/>
      <c r="M162" s="253"/>
      <c r="N162" s="25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4" t="s">
        <v>146</v>
      </c>
      <c r="AU162" s="14" t="s">
        <v>84</v>
      </c>
    </row>
    <row r="163" s="2" customFormat="1" ht="24.15" customHeight="1">
      <c r="A163" s="37"/>
      <c r="B163" s="38"/>
      <c r="C163" s="239" t="s">
        <v>8</v>
      </c>
      <c r="D163" s="239" t="s">
        <v>139</v>
      </c>
      <c r="E163" s="240" t="s">
        <v>213</v>
      </c>
      <c r="F163" s="241" t="s">
        <v>214</v>
      </c>
      <c r="G163" s="242" t="s">
        <v>142</v>
      </c>
      <c r="H163" s="243">
        <v>1</v>
      </c>
      <c r="I163" s="244"/>
      <c r="J163" s="245">
        <f>ROUND(I163*H163,2)</f>
        <v>0</v>
      </c>
      <c r="K163" s="241" t="s">
        <v>143</v>
      </c>
      <c r="L163" s="40"/>
      <c r="M163" s="246" t="s">
        <v>1</v>
      </c>
      <c r="N163" s="247" t="s">
        <v>41</v>
      </c>
      <c r="O163" s="90"/>
      <c r="P163" s="248">
        <f>O163*H163</f>
        <v>0</v>
      </c>
      <c r="Q163" s="248">
        <v>0</v>
      </c>
      <c r="R163" s="248">
        <f>Q163*H163</f>
        <v>0</v>
      </c>
      <c r="S163" s="248">
        <v>0</v>
      </c>
      <c r="T163" s="24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0" t="s">
        <v>144</v>
      </c>
      <c r="AT163" s="250" t="s">
        <v>139</v>
      </c>
      <c r="AU163" s="250" t="s">
        <v>84</v>
      </c>
      <c r="AY163" s="14" t="s">
        <v>138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4" t="s">
        <v>84</v>
      </c>
      <c r="BK163" s="142">
        <f>ROUND(I163*H163,2)</f>
        <v>0</v>
      </c>
      <c r="BL163" s="14" t="s">
        <v>144</v>
      </c>
      <c r="BM163" s="250" t="s">
        <v>215</v>
      </c>
    </row>
    <row r="164" s="2" customFormat="1">
      <c r="A164" s="37"/>
      <c r="B164" s="38"/>
      <c r="C164" s="39"/>
      <c r="D164" s="251" t="s">
        <v>146</v>
      </c>
      <c r="E164" s="39"/>
      <c r="F164" s="252" t="s">
        <v>216</v>
      </c>
      <c r="G164" s="39"/>
      <c r="H164" s="39"/>
      <c r="I164" s="211"/>
      <c r="J164" s="39"/>
      <c r="K164" s="39"/>
      <c r="L164" s="40"/>
      <c r="M164" s="253"/>
      <c r="N164" s="25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4" t="s">
        <v>146</v>
      </c>
      <c r="AU164" s="14" t="s">
        <v>84</v>
      </c>
    </row>
    <row r="165" s="12" customFormat="1" ht="25.92" customHeight="1">
      <c r="A165" s="12"/>
      <c r="B165" s="225"/>
      <c r="C165" s="226"/>
      <c r="D165" s="227" t="s">
        <v>75</v>
      </c>
      <c r="E165" s="228" t="s">
        <v>115</v>
      </c>
      <c r="F165" s="228" t="s">
        <v>217</v>
      </c>
      <c r="G165" s="226"/>
      <c r="H165" s="226"/>
      <c r="I165" s="229"/>
      <c r="J165" s="230">
        <f>BK165</f>
        <v>0</v>
      </c>
      <c r="K165" s="226"/>
      <c r="L165" s="231"/>
      <c r="M165" s="232"/>
      <c r="N165" s="233"/>
      <c r="O165" s="233"/>
      <c r="P165" s="234">
        <f>P166+P169+P172</f>
        <v>0</v>
      </c>
      <c r="Q165" s="233"/>
      <c r="R165" s="234">
        <f>R166+R169+R172</f>
        <v>0</v>
      </c>
      <c r="S165" s="233"/>
      <c r="T165" s="235">
        <f>T166+T169+T172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6" t="s">
        <v>164</v>
      </c>
      <c r="AT165" s="237" t="s">
        <v>75</v>
      </c>
      <c r="AU165" s="237" t="s">
        <v>76</v>
      </c>
      <c r="AY165" s="236" t="s">
        <v>138</v>
      </c>
      <c r="BK165" s="238">
        <f>BK166+BK169+BK172</f>
        <v>0</v>
      </c>
    </row>
    <row r="166" s="12" customFormat="1" ht="22.8" customHeight="1">
      <c r="A166" s="12"/>
      <c r="B166" s="225"/>
      <c r="C166" s="226"/>
      <c r="D166" s="227" t="s">
        <v>75</v>
      </c>
      <c r="E166" s="266" t="s">
        <v>218</v>
      </c>
      <c r="F166" s="266" t="s">
        <v>219</v>
      </c>
      <c r="G166" s="226"/>
      <c r="H166" s="226"/>
      <c r="I166" s="229"/>
      <c r="J166" s="267">
        <f>BK166</f>
        <v>0</v>
      </c>
      <c r="K166" s="226"/>
      <c r="L166" s="231"/>
      <c r="M166" s="232"/>
      <c r="N166" s="233"/>
      <c r="O166" s="233"/>
      <c r="P166" s="234">
        <f>SUM(P167:P168)</f>
        <v>0</v>
      </c>
      <c r="Q166" s="233"/>
      <c r="R166" s="234">
        <f>SUM(R167:R168)</f>
        <v>0</v>
      </c>
      <c r="S166" s="233"/>
      <c r="T166" s="235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6" t="s">
        <v>164</v>
      </c>
      <c r="AT166" s="237" t="s">
        <v>75</v>
      </c>
      <c r="AU166" s="237" t="s">
        <v>84</v>
      </c>
      <c r="AY166" s="236" t="s">
        <v>138</v>
      </c>
      <c r="BK166" s="238">
        <f>SUM(BK167:BK168)</f>
        <v>0</v>
      </c>
    </row>
    <row r="167" s="2" customFormat="1" ht="14.4" customHeight="1">
      <c r="A167" s="37"/>
      <c r="B167" s="38"/>
      <c r="C167" s="239" t="s">
        <v>220</v>
      </c>
      <c r="D167" s="239" t="s">
        <v>139</v>
      </c>
      <c r="E167" s="240" t="s">
        <v>221</v>
      </c>
      <c r="F167" s="241" t="s">
        <v>222</v>
      </c>
      <c r="G167" s="242" t="s">
        <v>223</v>
      </c>
      <c r="H167" s="268"/>
      <c r="I167" s="244"/>
      <c r="J167" s="245">
        <f>ROUND(I167*H167,2)</f>
        <v>0</v>
      </c>
      <c r="K167" s="241" t="s">
        <v>224</v>
      </c>
      <c r="L167" s="40"/>
      <c r="M167" s="246" t="s">
        <v>1</v>
      </c>
      <c r="N167" s="247" t="s">
        <v>41</v>
      </c>
      <c r="O167" s="90"/>
      <c r="P167" s="248">
        <f>O167*H167</f>
        <v>0</v>
      </c>
      <c r="Q167" s="248">
        <v>0</v>
      </c>
      <c r="R167" s="248">
        <f>Q167*H167</f>
        <v>0</v>
      </c>
      <c r="S167" s="248">
        <v>0</v>
      </c>
      <c r="T167" s="24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0" t="s">
        <v>225</v>
      </c>
      <c r="AT167" s="250" t="s">
        <v>139</v>
      </c>
      <c r="AU167" s="250" t="s">
        <v>86</v>
      </c>
      <c r="AY167" s="14" t="s">
        <v>138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4" t="s">
        <v>84</v>
      </c>
      <c r="BK167" s="142">
        <f>ROUND(I167*H167,2)</f>
        <v>0</v>
      </c>
      <c r="BL167" s="14" t="s">
        <v>225</v>
      </c>
      <c r="BM167" s="250" t="s">
        <v>226</v>
      </c>
    </row>
    <row r="168" s="2" customFormat="1">
      <c r="A168" s="37"/>
      <c r="B168" s="38"/>
      <c r="C168" s="39"/>
      <c r="D168" s="251" t="s">
        <v>146</v>
      </c>
      <c r="E168" s="39"/>
      <c r="F168" s="252" t="s">
        <v>222</v>
      </c>
      <c r="G168" s="39"/>
      <c r="H168" s="39"/>
      <c r="I168" s="211"/>
      <c r="J168" s="39"/>
      <c r="K168" s="39"/>
      <c r="L168" s="40"/>
      <c r="M168" s="253"/>
      <c r="N168" s="25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4" t="s">
        <v>146</v>
      </c>
      <c r="AU168" s="14" t="s">
        <v>86</v>
      </c>
    </row>
    <row r="169" s="12" customFormat="1" ht="22.8" customHeight="1">
      <c r="A169" s="12"/>
      <c r="B169" s="225"/>
      <c r="C169" s="226"/>
      <c r="D169" s="227" t="s">
        <v>75</v>
      </c>
      <c r="E169" s="266" t="s">
        <v>227</v>
      </c>
      <c r="F169" s="266" t="s">
        <v>117</v>
      </c>
      <c r="G169" s="226"/>
      <c r="H169" s="226"/>
      <c r="I169" s="229"/>
      <c r="J169" s="267">
        <f>BK169</f>
        <v>0</v>
      </c>
      <c r="K169" s="226"/>
      <c r="L169" s="231"/>
      <c r="M169" s="232"/>
      <c r="N169" s="233"/>
      <c r="O169" s="233"/>
      <c r="P169" s="234">
        <f>SUM(P170:P171)</f>
        <v>0</v>
      </c>
      <c r="Q169" s="233"/>
      <c r="R169" s="234">
        <f>SUM(R170:R171)</f>
        <v>0</v>
      </c>
      <c r="S169" s="233"/>
      <c r="T169" s="235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6" t="s">
        <v>164</v>
      </c>
      <c r="AT169" s="237" t="s">
        <v>75</v>
      </c>
      <c r="AU169" s="237" t="s">
        <v>84</v>
      </c>
      <c r="AY169" s="236" t="s">
        <v>138</v>
      </c>
      <c r="BK169" s="238">
        <f>SUM(BK170:BK171)</f>
        <v>0</v>
      </c>
    </row>
    <row r="170" s="2" customFormat="1" ht="14.4" customHeight="1">
      <c r="A170" s="37"/>
      <c r="B170" s="38"/>
      <c r="C170" s="239" t="s">
        <v>228</v>
      </c>
      <c r="D170" s="239" t="s">
        <v>139</v>
      </c>
      <c r="E170" s="240" t="s">
        <v>229</v>
      </c>
      <c r="F170" s="241" t="s">
        <v>117</v>
      </c>
      <c r="G170" s="242" t="s">
        <v>223</v>
      </c>
      <c r="H170" s="268"/>
      <c r="I170" s="244"/>
      <c r="J170" s="245">
        <f>ROUND(I170*H170,2)</f>
        <v>0</v>
      </c>
      <c r="K170" s="241" t="s">
        <v>224</v>
      </c>
      <c r="L170" s="40"/>
      <c r="M170" s="246" t="s">
        <v>1</v>
      </c>
      <c r="N170" s="247" t="s">
        <v>41</v>
      </c>
      <c r="O170" s="90"/>
      <c r="P170" s="248">
        <f>O170*H170</f>
        <v>0</v>
      </c>
      <c r="Q170" s="248">
        <v>0</v>
      </c>
      <c r="R170" s="248">
        <f>Q170*H170</f>
        <v>0</v>
      </c>
      <c r="S170" s="248">
        <v>0</v>
      </c>
      <c r="T170" s="24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0" t="s">
        <v>225</v>
      </c>
      <c r="AT170" s="250" t="s">
        <v>139</v>
      </c>
      <c r="AU170" s="250" t="s">
        <v>86</v>
      </c>
      <c r="AY170" s="14" t="s">
        <v>138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4" t="s">
        <v>84</v>
      </c>
      <c r="BK170" s="142">
        <f>ROUND(I170*H170,2)</f>
        <v>0</v>
      </c>
      <c r="BL170" s="14" t="s">
        <v>225</v>
      </c>
      <c r="BM170" s="250" t="s">
        <v>230</v>
      </c>
    </row>
    <row r="171" s="2" customFormat="1">
      <c r="A171" s="37"/>
      <c r="B171" s="38"/>
      <c r="C171" s="39"/>
      <c r="D171" s="251" t="s">
        <v>146</v>
      </c>
      <c r="E171" s="39"/>
      <c r="F171" s="252" t="s">
        <v>117</v>
      </c>
      <c r="G171" s="39"/>
      <c r="H171" s="39"/>
      <c r="I171" s="211"/>
      <c r="J171" s="39"/>
      <c r="K171" s="39"/>
      <c r="L171" s="40"/>
      <c r="M171" s="253"/>
      <c r="N171" s="25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4" t="s">
        <v>146</v>
      </c>
      <c r="AU171" s="14" t="s">
        <v>86</v>
      </c>
    </row>
    <row r="172" s="12" customFormat="1" ht="22.8" customHeight="1">
      <c r="A172" s="12"/>
      <c r="B172" s="225"/>
      <c r="C172" s="226"/>
      <c r="D172" s="227" t="s">
        <v>75</v>
      </c>
      <c r="E172" s="266" t="s">
        <v>231</v>
      </c>
      <c r="F172" s="266" t="s">
        <v>118</v>
      </c>
      <c r="G172" s="226"/>
      <c r="H172" s="226"/>
      <c r="I172" s="229"/>
      <c r="J172" s="267">
        <f>BK172</f>
        <v>0</v>
      </c>
      <c r="K172" s="226"/>
      <c r="L172" s="231"/>
      <c r="M172" s="232"/>
      <c r="N172" s="233"/>
      <c r="O172" s="233"/>
      <c r="P172" s="234">
        <f>SUM(P173:P176)</f>
        <v>0</v>
      </c>
      <c r="Q172" s="233"/>
      <c r="R172" s="234">
        <f>SUM(R173:R176)</f>
        <v>0</v>
      </c>
      <c r="S172" s="233"/>
      <c r="T172" s="235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6" t="s">
        <v>164</v>
      </c>
      <c r="AT172" s="237" t="s">
        <v>75</v>
      </c>
      <c r="AU172" s="237" t="s">
        <v>84</v>
      </c>
      <c r="AY172" s="236" t="s">
        <v>138</v>
      </c>
      <c r="BK172" s="238">
        <f>SUM(BK173:BK176)</f>
        <v>0</v>
      </c>
    </row>
    <row r="173" s="2" customFormat="1" ht="14.4" customHeight="1">
      <c r="A173" s="37"/>
      <c r="B173" s="38"/>
      <c r="C173" s="239" t="s">
        <v>232</v>
      </c>
      <c r="D173" s="239" t="s">
        <v>139</v>
      </c>
      <c r="E173" s="240" t="s">
        <v>233</v>
      </c>
      <c r="F173" s="241" t="s">
        <v>118</v>
      </c>
      <c r="G173" s="242" t="s">
        <v>223</v>
      </c>
      <c r="H173" s="268"/>
      <c r="I173" s="244"/>
      <c r="J173" s="245">
        <f>ROUND(I173*H173,2)</f>
        <v>0</v>
      </c>
      <c r="K173" s="241" t="s">
        <v>224</v>
      </c>
      <c r="L173" s="40"/>
      <c r="M173" s="246" t="s">
        <v>1</v>
      </c>
      <c r="N173" s="247" t="s">
        <v>41</v>
      </c>
      <c r="O173" s="90"/>
      <c r="P173" s="248">
        <f>O173*H173</f>
        <v>0</v>
      </c>
      <c r="Q173" s="248">
        <v>0</v>
      </c>
      <c r="R173" s="248">
        <f>Q173*H173</f>
        <v>0</v>
      </c>
      <c r="S173" s="248">
        <v>0</v>
      </c>
      <c r="T173" s="24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0" t="s">
        <v>225</v>
      </c>
      <c r="AT173" s="250" t="s">
        <v>139</v>
      </c>
      <c r="AU173" s="250" t="s">
        <v>86</v>
      </c>
      <c r="AY173" s="14" t="s">
        <v>138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4" t="s">
        <v>84</v>
      </c>
      <c r="BK173" s="142">
        <f>ROUND(I173*H173,2)</f>
        <v>0</v>
      </c>
      <c r="BL173" s="14" t="s">
        <v>225</v>
      </c>
      <c r="BM173" s="250" t="s">
        <v>234</v>
      </c>
    </row>
    <row r="174" s="2" customFormat="1">
      <c r="A174" s="37"/>
      <c r="B174" s="38"/>
      <c r="C174" s="39"/>
      <c r="D174" s="251" t="s">
        <v>146</v>
      </c>
      <c r="E174" s="39"/>
      <c r="F174" s="252" t="s">
        <v>118</v>
      </c>
      <c r="G174" s="39"/>
      <c r="H174" s="39"/>
      <c r="I174" s="211"/>
      <c r="J174" s="39"/>
      <c r="K174" s="39"/>
      <c r="L174" s="40"/>
      <c r="M174" s="253"/>
      <c r="N174" s="25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4" t="s">
        <v>146</v>
      </c>
      <c r="AU174" s="14" t="s">
        <v>86</v>
      </c>
    </row>
    <row r="175" s="2" customFormat="1" ht="14.4" customHeight="1">
      <c r="A175" s="37"/>
      <c r="B175" s="38"/>
      <c r="C175" s="239" t="s">
        <v>235</v>
      </c>
      <c r="D175" s="239" t="s">
        <v>139</v>
      </c>
      <c r="E175" s="240" t="s">
        <v>236</v>
      </c>
      <c r="F175" s="241" t="s">
        <v>237</v>
      </c>
      <c r="G175" s="242" t="s">
        <v>223</v>
      </c>
      <c r="H175" s="268"/>
      <c r="I175" s="244"/>
      <c r="J175" s="245">
        <f>ROUND(I175*H175,2)</f>
        <v>0</v>
      </c>
      <c r="K175" s="241" t="s">
        <v>224</v>
      </c>
      <c r="L175" s="40"/>
      <c r="M175" s="246" t="s">
        <v>1</v>
      </c>
      <c r="N175" s="247" t="s">
        <v>41</v>
      </c>
      <c r="O175" s="90"/>
      <c r="P175" s="248">
        <f>O175*H175</f>
        <v>0</v>
      </c>
      <c r="Q175" s="248">
        <v>0</v>
      </c>
      <c r="R175" s="248">
        <f>Q175*H175</f>
        <v>0</v>
      </c>
      <c r="S175" s="248">
        <v>0</v>
      </c>
      <c r="T175" s="24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0" t="s">
        <v>225</v>
      </c>
      <c r="AT175" s="250" t="s">
        <v>139</v>
      </c>
      <c r="AU175" s="250" t="s">
        <v>86</v>
      </c>
      <c r="AY175" s="14" t="s">
        <v>138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4" t="s">
        <v>84</v>
      </c>
      <c r="BK175" s="142">
        <f>ROUND(I175*H175,2)</f>
        <v>0</v>
      </c>
      <c r="BL175" s="14" t="s">
        <v>225</v>
      </c>
      <c r="BM175" s="250" t="s">
        <v>238</v>
      </c>
    </row>
    <row r="176" s="2" customFormat="1">
      <c r="A176" s="37"/>
      <c r="B176" s="38"/>
      <c r="C176" s="39"/>
      <c r="D176" s="251" t="s">
        <v>146</v>
      </c>
      <c r="E176" s="39"/>
      <c r="F176" s="252" t="s">
        <v>237</v>
      </c>
      <c r="G176" s="39"/>
      <c r="H176" s="39"/>
      <c r="I176" s="211"/>
      <c r="J176" s="39"/>
      <c r="K176" s="39"/>
      <c r="L176" s="40"/>
      <c r="M176" s="269"/>
      <c r="N176" s="270"/>
      <c r="O176" s="271"/>
      <c r="P176" s="271"/>
      <c r="Q176" s="271"/>
      <c r="R176" s="271"/>
      <c r="S176" s="271"/>
      <c r="T176" s="27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4" t="s">
        <v>146</v>
      </c>
      <c r="AU176" s="14" t="s">
        <v>86</v>
      </c>
    </row>
    <row r="177" s="2" customFormat="1" ht="6.96" customHeight="1">
      <c r="A177" s="37"/>
      <c r="B177" s="65"/>
      <c r="C177" s="66"/>
      <c r="D177" s="66"/>
      <c r="E177" s="66"/>
      <c r="F177" s="66"/>
      <c r="G177" s="66"/>
      <c r="H177" s="66"/>
      <c r="I177" s="66"/>
      <c r="J177" s="66"/>
      <c r="K177" s="66"/>
      <c r="L177" s="40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sheet="1" autoFilter="0" formatColumns="0" formatRows="0" objects="1" scenarios="1" spinCount="100000" saltValue="VYfNrxDgplRK4pB7/tdYCn83mAGeVeMK04XktauV1Z6h4fvD9YLT+L8YDSd8IAPqc1eT9Rw9JKaXw17xewef6g==" hashValue="Jlp/2lgNa7NdF6Xs8ByHvvoW+QhhQkCDbgsbu7t69oBeBwVMxH4yLgaXSgwApr/3bzwvZ3QAb4nrcOePy3lN6Q==" algorithmName="SHA-512" password="CC35"/>
  <autoFilter ref="C130:K176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86</v>
      </c>
    </row>
    <row r="4" s="1" customFormat="1" ht="24.96" customHeight="1">
      <c r="B4" s="17"/>
      <c r="D4" s="152" t="s">
        <v>99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16.5" customHeight="1">
      <c r="B7" s="17"/>
      <c r="E7" s="155" t="str">
        <f>'Rekapitulace stavby'!K6</f>
        <v>Oprava osvětlení v žst. Bohumín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0"/>
      <c r="C9" s="37"/>
      <c r="D9" s="37"/>
      <c r="E9" s="156" t="s">
        <v>239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18</v>
      </c>
      <c r="E11" s="37"/>
      <c r="F11" s="157" t="s">
        <v>1</v>
      </c>
      <c r="G11" s="37"/>
      <c r="H11" s="37"/>
      <c r="I11" s="154" t="s">
        <v>19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20</v>
      </c>
      <c r="E12" s="37"/>
      <c r="F12" s="157" t="s">
        <v>21</v>
      </c>
      <c r="G12" s="37"/>
      <c r="H12" s="37"/>
      <c r="I12" s="154" t="s">
        <v>22</v>
      </c>
      <c r="J12" s="158" t="str">
        <f>'Rekapitulace stavby'!AN8</f>
        <v>16. 7. 2020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24</v>
      </c>
      <c r="E14" s="37"/>
      <c r="F14" s="37"/>
      <c r="G14" s="37"/>
      <c r="H14" s="37"/>
      <c r="I14" s="154" t="s">
        <v>25</v>
      </c>
      <c r="J14" s="157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26</v>
      </c>
      <c r="F15" s="37"/>
      <c r="G15" s="37"/>
      <c r="H15" s="37"/>
      <c r="I15" s="154" t="s">
        <v>27</v>
      </c>
      <c r="J15" s="157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28</v>
      </c>
      <c r="E17" s="37"/>
      <c r="F17" s="37"/>
      <c r="G17" s="37"/>
      <c r="H17" s="37"/>
      <c r="I17" s="154" t="s">
        <v>25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27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30</v>
      </c>
      <c r="E20" s="37"/>
      <c r="F20" s="37"/>
      <c r="G20" s="37"/>
      <c r="H20" s="37"/>
      <c r="I20" s="154" t="s">
        <v>25</v>
      </c>
      <c r="J20" s="157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26</v>
      </c>
      <c r="F21" s="37"/>
      <c r="G21" s="37"/>
      <c r="H21" s="37"/>
      <c r="I21" s="154" t="s">
        <v>27</v>
      </c>
      <c r="J21" s="157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32</v>
      </c>
      <c r="E23" s="37"/>
      <c r="F23" s="37"/>
      <c r="G23" s="37"/>
      <c r="H23" s="37"/>
      <c r="I23" s="154" t="s">
        <v>25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26</v>
      </c>
      <c r="F24" s="37"/>
      <c r="G24" s="37"/>
      <c r="H24" s="37"/>
      <c r="I24" s="154" t="s">
        <v>27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102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93</v>
      </c>
      <c r="E31" s="37"/>
      <c r="F31" s="37"/>
      <c r="G31" s="37"/>
      <c r="H31" s="37"/>
      <c r="I31" s="37"/>
      <c r="J31" s="164">
        <f>J101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36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38</v>
      </c>
      <c r="G34" s="37"/>
      <c r="H34" s="37"/>
      <c r="I34" s="168" t="s">
        <v>37</v>
      </c>
      <c r="J34" s="168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40</v>
      </c>
      <c r="E35" s="154" t="s">
        <v>41</v>
      </c>
      <c r="F35" s="170">
        <f>ROUND((SUM(BE101:BE108) + SUM(BE128:BE142)),  2)</f>
        <v>0</v>
      </c>
      <c r="G35" s="37"/>
      <c r="H35" s="37"/>
      <c r="I35" s="171">
        <v>0.20999999999999999</v>
      </c>
      <c r="J35" s="170">
        <f>ROUND(((SUM(BE101:BE108) + SUM(BE128:BE142))*I35),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42</v>
      </c>
      <c r="F36" s="170">
        <f>ROUND((SUM(BF101:BF108) + SUM(BF128:BF142)),  2)</f>
        <v>0</v>
      </c>
      <c r="G36" s="37"/>
      <c r="H36" s="37"/>
      <c r="I36" s="171">
        <v>0.14999999999999999</v>
      </c>
      <c r="J36" s="170">
        <f>ROUND(((SUM(BF101:BF108) + SUM(BF128:BF142))*I36),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43</v>
      </c>
      <c r="F37" s="170">
        <f>ROUND((SUM(BG101:BG108) + SUM(BG128:BG142)),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44</v>
      </c>
      <c r="F38" s="170">
        <f>ROUND((SUM(BH101:BH108) + SUM(BH128:BH142)),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45</v>
      </c>
      <c r="F39" s="170">
        <f>ROUND((SUM(BI101:BI108) + SUM(BI128:BI142)),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49</v>
      </c>
      <c r="E50" s="180"/>
      <c r="F50" s="180"/>
      <c r="G50" s="179" t="s">
        <v>50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51</v>
      </c>
      <c r="E61" s="182"/>
      <c r="F61" s="183" t="s">
        <v>52</v>
      </c>
      <c r="G61" s="181" t="s">
        <v>51</v>
      </c>
      <c r="H61" s="182"/>
      <c r="I61" s="182"/>
      <c r="J61" s="184" t="s">
        <v>52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53</v>
      </c>
      <c r="E65" s="185"/>
      <c r="F65" s="185"/>
      <c r="G65" s="179" t="s">
        <v>54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51</v>
      </c>
      <c r="E76" s="182"/>
      <c r="F76" s="183" t="s">
        <v>52</v>
      </c>
      <c r="G76" s="181" t="s">
        <v>51</v>
      </c>
      <c r="H76" s="182"/>
      <c r="I76" s="182"/>
      <c r="J76" s="184" t="s">
        <v>52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0" t="str">
        <f>E7</f>
        <v>Oprava osvětlení v žst. Bohumín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04 - Výměna motorických pohonů ÚO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20</v>
      </c>
      <c r="D89" s="39"/>
      <c r="E89" s="39"/>
      <c r="F89" s="24" t="str">
        <f>F12</f>
        <v>Bohumín</v>
      </c>
      <c r="G89" s="39"/>
      <c r="H89" s="39"/>
      <c r="I89" s="29" t="s">
        <v>22</v>
      </c>
      <c r="J89" s="78" t="str">
        <f>IF(J12="","",J12)</f>
        <v>16. 7. 2020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29" t="s">
        <v>24</v>
      </c>
      <c r="D91" s="39"/>
      <c r="E91" s="39"/>
      <c r="F91" s="24" t="str">
        <f>E15</f>
        <v>Správně železnic s.o.</v>
      </c>
      <c r="G91" s="39"/>
      <c r="H91" s="39"/>
      <c r="I91" s="29" t="s">
        <v>30</v>
      </c>
      <c r="J91" s="33" t="str">
        <f>E21</f>
        <v>Správně železnic s.o.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29" t="s">
        <v>28</v>
      </c>
      <c r="D92" s="39"/>
      <c r="E92" s="39"/>
      <c r="F92" s="24" t="str">
        <f>IF(E18="","",E18)</f>
        <v>Vyplň údaj</v>
      </c>
      <c r="G92" s="39"/>
      <c r="H92" s="39"/>
      <c r="I92" s="29" t="s">
        <v>32</v>
      </c>
      <c r="J92" s="33" t="str">
        <f>E24</f>
        <v>Správně železnic s.o.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104</v>
      </c>
      <c r="D94" s="148"/>
      <c r="E94" s="148"/>
      <c r="F94" s="148"/>
      <c r="G94" s="148"/>
      <c r="H94" s="148"/>
      <c r="I94" s="148"/>
      <c r="J94" s="192" t="s">
        <v>105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106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107</v>
      </c>
    </row>
    <row r="97" s="9" customFormat="1" ht="24.96" customHeight="1">
      <c r="A97" s="9"/>
      <c r="B97" s="194"/>
      <c r="C97" s="195"/>
      <c r="D97" s="196" t="s">
        <v>240</v>
      </c>
      <c r="E97" s="197"/>
      <c r="F97" s="197"/>
      <c r="G97" s="197"/>
      <c r="H97" s="197"/>
      <c r="I97" s="197"/>
      <c r="J97" s="198">
        <f>J129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241</v>
      </c>
      <c r="E98" s="203"/>
      <c r="F98" s="203"/>
      <c r="G98" s="203"/>
      <c r="H98" s="203"/>
      <c r="I98" s="203"/>
      <c r="J98" s="204">
        <f>J130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29.28" customHeight="1">
      <c r="A101" s="37"/>
      <c r="B101" s="38"/>
      <c r="C101" s="193" t="s">
        <v>113</v>
      </c>
      <c r="D101" s="39"/>
      <c r="E101" s="39"/>
      <c r="F101" s="39"/>
      <c r="G101" s="39"/>
      <c r="H101" s="39"/>
      <c r="I101" s="39"/>
      <c r="J101" s="206">
        <f>ROUND(J102 + J103 + J104 + J105 + J106 + J107,2)</f>
        <v>0</v>
      </c>
      <c r="K101" s="39"/>
      <c r="L101" s="62"/>
      <c r="N101" s="207" t="s">
        <v>40</v>
      </c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18" customHeight="1">
      <c r="A102" s="37"/>
      <c r="B102" s="38"/>
      <c r="C102" s="39"/>
      <c r="D102" s="143" t="s">
        <v>114</v>
      </c>
      <c r="E102" s="136"/>
      <c r="F102" s="136"/>
      <c r="G102" s="39"/>
      <c r="H102" s="39"/>
      <c r="I102" s="39"/>
      <c r="J102" s="137">
        <v>0</v>
      </c>
      <c r="K102" s="39"/>
      <c r="L102" s="208"/>
      <c r="M102" s="209"/>
      <c r="N102" s="210" t="s">
        <v>41</v>
      </c>
      <c r="O102" s="209"/>
      <c r="P102" s="209"/>
      <c r="Q102" s="209"/>
      <c r="R102" s="209"/>
      <c r="S102" s="211"/>
      <c r="T102" s="211"/>
      <c r="U102" s="21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/>
      <c r="AF102" s="209"/>
      <c r="AG102" s="209"/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12" t="s">
        <v>115</v>
      </c>
      <c r="AZ102" s="209"/>
      <c r="BA102" s="209"/>
      <c r="BB102" s="209"/>
      <c r="BC102" s="209"/>
      <c r="BD102" s="209"/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212" t="s">
        <v>84</v>
      </c>
      <c r="BK102" s="209"/>
      <c r="BL102" s="209"/>
      <c r="BM102" s="209"/>
    </row>
    <row r="103" s="2" customFormat="1" ht="18" customHeight="1">
      <c r="A103" s="37"/>
      <c r="B103" s="38"/>
      <c r="C103" s="39"/>
      <c r="D103" s="143" t="s">
        <v>116</v>
      </c>
      <c r="E103" s="136"/>
      <c r="F103" s="136"/>
      <c r="G103" s="39"/>
      <c r="H103" s="39"/>
      <c r="I103" s="39"/>
      <c r="J103" s="137">
        <v>0</v>
      </c>
      <c r="K103" s="39"/>
      <c r="L103" s="208"/>
      <c r="M103" s="209"/>
      <c r="N103" s="210" t="s">
        <v>41</v>
      </c>
      <c r="O103" s="209"/>
      <c r="P103" s="209"/>
      <c r="Q103" s="209"/>
      <c r="R103" s="209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12" t="s">
        <v>115</v>
      </c>
      <c r="AZ103" s="209"/>
      <c r="BA103" s="209"/>
      <c r="BB103" s="209"/>
      <c r="BC103" s="209"/>
      <c r="BD103" s="209"/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2" t="s">
        <v>84</v>
      </c>
      <c r="BK103" s="209"/>
      <c r="BL103" s="209"/>
      <c r="BM103" s="209"/>
    </row>
    <row r="104" s="2" customFormat="1" ht="18" customHeight="1">
      <c r="A104" s="37"/>
      <c r="B104" s="38"/>
      <c r="C104" s="39"/>
      <c r="D104" s="143" t="s">
        <v>117</v>
      </c>
      <c r="E104" s="136"/>
      <c r="F104" s="136"/>
      <c r="G104" s="39"/>
      <c r="H104" s="39"/>
      <c r="I104" s="39"/>
      <c r="J104" s="137">
        <v>0</v>
      </c>
      <c r="K104" s="39"/>
      <c r="L104" s="208"/>
      <c r="M104" s="209"/>
      <c r="N104" s="210" t="s">
        <v>41</v>
      </c>
      <c r="O104" s="209"/>
      <c r="P104" s="209"/>
      <c r="Q104" s="209"/>
      <c r="R104" s="209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12" t="s">
        <v>115</v>
      </c>
      <c r="AZ104" s="209"/>
      <c r="BA104" s="209"/>
      <c r="BB104" s="209"/>
      <c r="BC104" s="209"/>
      <c r="BD104" s="209"/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2" t="s">
        <v>84</v>
      </c>
      <c r="BK104" s="209"/>
      <c r="BL104" s="209"/>
      <c r="BM104" s="209"/>
    </row>
    <row r="105" s="2" customFormat="1" ht="18" customHeight="1">
      <c r="A105" s="37"/>
      <c r="B105" s="38"/>
      <c r="C105" s="39"/>
      <c r="D105" s="143" t="s">
        <v>118</v>
      </c>
      <c r="E105" s="136"/>
      <c r="F105" s="136"/>
      <c r="G105" s="39"/>
      <c r="H105" s="39"/>
      <c r="I105" s="39"/>
      <c r="J105" s="137">
        <v>0</v>
      </c>
      <c r="K105" s="39"/>
      <c r="L105" s="208"/>
      <c r="M105" s="209"/>
      <c r="N105" s="210" t="s">
        <v>41</v>
      </c>
      <c r="O105" s="209"/>
      <c r="P105" s="209"/>
      <c r="Q105" s="209"/>
      <c r="R105" s="209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12" t="s">
        <v>115</v>
      </c>
      <c r="AZ105" s="209"/>
      <c r="BA105" s="209"/>
      <c r="BB105" s="209"/>
      <c r="BC105" s="209"/>
      <c r="BD105" s="209"/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12" t="s">
        <v>84</v>
      </c>
      <c r="BK105" s="209"/>
      <c r="BL105" s="209"/>
      <c r="BM105" s="209"/>
    </row>
    <row r="106" s="2" customFormat="1" ht="18" customHeight="1">
      <c r="A106" s="37"/>
      <c r="B106" s="38"/>
      <c r="C106" s="39"/>
      <c r="D106" s="143" t="s">
        <v>119</v>
      </c>
      <c r="E106" s="136"/>
      <c r="F106" s="136"/>
      <c r="G106" s="39"/>
      <c r="H106" s="39"/>
      <c r="I106" s="39"/>
      <c r="J106" s="137">
        <v>0</v>
      </c>
      <c r="K106" s="39"/>
      <c r="L106" s="208"/>
      <c r="M106" s="209"/>
      <c r="N106" s="210" t="s">
        <v>41</v>
      </c>
      <c r="O106" s="209"/>
      <c r="P106" s="209"/>
      <c r="Q106" s="209"/>
      <c r="R106" s="209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2" t="s">
        <v>115</v>
      </c>
      <c r="AZ106" s="209"/>
      <c r="BA106" s="209"/>
      <c r="BB106" s="209"/>
      <c r="BC106" s="209"/>
      <c r="BD106" s="209"/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2" t="s">
        <v>84</v>
      </c>
      <c r="BK106" s="209"/>
      <c r="BL106" s="209"/>
      <c r="BM106" s="209"/>
    </row>
    <row r="107" s="2" customFormat="1" ht="18" customHeight="1">
      <c r="A107" s="37"/>
      <c r="B107" s="38"/>
      <c r="C107" s="39"/>
      <c r="D107" s="136" t="s">
        <v>120</v>
      </c>
      <c r="E107" s="39"/>
      <c r="F107" s="39"/>
      <c r="G107" s="39"/>
      <c r="H107" s="39"/>
      <c r="I107" s="39"/>
      <c r="J107" s="137">
        <f>ROUND(J30*T107,2)</f>
        <v>0</v>
      </c>
      <c r="K107" s="39"/>
      <c r="L107" s="208"/>
      <c r="M107" s="209"/>
      <c r="N107" s="210" t="s">
        <v>41</v>
      </c>
      <c r="O107" s="209"/>
      <c r="P107" s="209"/>
      <c r="Q107" s="209"/>
      <c r="R107" s="209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2" t="s">
        <v>121</v>
      </c>
      <c r="AZ107" s="209"/>
      <c r="BA107" s="209"/>
      <c r="BB107" s="209"/>
      <c r="BC107" s="209"/>
      <c r="BD107" s="209"/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2" t="s">
        <v>84</v>
      </c>
      <c r="BK107" s="209"/>
      <c r="BL107" s="209"/>
      <c r="BM107" s="209"/>
    </row>
    <row r="108" s="2" customForma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9.28" customHeight="1">
      <c r="A109" s="37"/>
      <c r="B109" s="38"/>
      <c r="C109" s="147" t="s">
        <v>98</v>
      </c>
      <c r="D109" s="148"/>
      <c r="E109" s="148"/>
      <c r="F109" s="148"/>
      <c r="G109" s="148"/>
      <c r="H109" s="148"/>
      <c r="I109" s="148"/>
      <c r="J109" s="149">
        <f>ROUND(J96+J101,2)</f>
        <v>0</v>
      </c>
      <c r="K109" s="14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0" t="s">
        <v>122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29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90" t="str">
        <f>E7</f>
        <v>Oprava osvětlení v žst. Bohumín</v>
      </c>
      <c r="F118" s="29"/>
      <c r="G118" s="29"/>
      <c r="H118" s="2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29" t="s">
        <v>100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SO 04 - Výměna motorických pohonů ÚO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29" t="s">
        <v>20</v>
      </c>
      <c r="D122" s="39"/>
      <c r="E122" s="39"/>
      <c r="F122" s="24" t="str">
        <f>F12</f>
        <v>Bohumín</v>
      </c>
      <c r="G122" s="39"/>
      <c r="H122" s="39"/>
      <c r="I122" s="29" t="s">
        <v>22</v>
      </c>
      <c r="J122" s="78" t="str">
        <f>IF(J12="","",J12)</f>
        <v>16. 7. 2020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29" t="s">
        <v>24</v>
      </c>
      <c r="D124" s="39"/>
      <c r="E124" s="39"/>
      <c r="F124" s="24" t="str">
        <f>E15</f>
        <v>Správně železnic s.o.</v>
      </c>
      <c r="G124" s="39"/>
      <c r="H124" s="39"/>
      <c r="I124" s="29" t="s">
        <v>30</v>
      </c>
      <c r="J124" s="33" t="str">
        <f>E21</f>
        <v>Správně železnic s.o.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5.65" customHeight="1">
      <c r="A125" s="37"/>
      <c r="B125" s="38"/>
      <c r="C125" s="29" t="s">
        <v>28</v>
      </c>
      <c r="D125" s="39"/>
      <c r="E125" s="39"/>
      <c r="F125" s="24" t="str">
        <f>IF(E18="","",E18)</f>
        <v>Vyplň údaj</v>
      </c>
      <c r="G125" s="39"/>
      <c r="H125" s="39"/>
      <c r="I125" s="29" t="s">
        <v>32</v>
      </c>
      <c r="J125" s="33" t="str">
        <f>E24</f>
        <v>Správně železnic s.o.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214"/>
      <c r="B127" s="215"/>
      <c r="C127" s="216" t="s">
        <v>123</v>
      </c>
      <c r="D127" s="217" t="s">
        <v>61</v>
      </c>
      <c r="E127" s="217" t="s">
        <v>57</v>
      </c>
      <c r="F127" s="217" t="s">
        <v>58</v>
      </c>
      <c r="G127" s="217" t="s">
        <v>124</v>
      </c>
      <c r="H127" s="217" t="s">
        <v>125</v>
      </c>
      <c r="I127" s="217" t="s">
        <v>126</v>
      </c>
      <c r="J127" s="217" t="s">
        <v>105</v>
      </c>
      <c r="K127" s="218" t="s">
        <v>127</v>
      </c>
      <c r="L127" s="219"/>
      <c r="M127" s="99" t="s">
        <v>1</v>
      </c>
      <c r="N127" s="100" t="s">
        <v>40</v>
      </c>
      <c r="O127" s="100" t="s">
        <v>128</v>
      </c>
      <c r="P127" s="100" t="s">
        <v>129</v>
      </c>
      <c r="Q127" s="100" t="s">
        <v>130</v>
      </c>
      <c r="R127" s="100" t="s">
        <v>131</v>
      </c>
      <c r="S127" s="100" t="s">
        <v>132</v>
      </c>
      <c r="T127" s="101" t="s">
        <v>133</v>
      </c>
      <c r="U127" s="214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/>
    </row>
    <row r="128" s="2" customFormat="1" ht="22.8" customHeight="1">
      <c r="A128" s="37"/>
      <c r="B128" s="38"/>
      <c r="C128" s="106" t="s">
        <v>134</v>
      </c>
      <c r="D128" s="39"/>
      <c r="E128" s="39"/>
      <c r="F128" s="39"/>
      <c r="G128" s="39"/>
      <c r="H128" s="39"/>
      <c r="I128" s="39"/>
      <c r="J128" s="220">
        <f>BK128</f>
        <v>0</v>
      </c>
      <c r="K128" s="39"/>
      <c r="L128" s="40"/>
      <c r="M128" s="102"/>
      <c r="N128" s="221"/>
      <c r="O128" s="103"/>
      <c r="P128" s="222">
        <f>P129</f>
        <v>0</v>
      </c>
      <c r="Q128" s="103"/>
      <c r="R128" s="222">
        <f>R129</f>
        <v>0</v>
      </c>
      <c r="S128" s="103"/>
      <c r="T128" s="223">
        <f>T129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4" t="s">
        <v>75</v>
      </c>
      <c r="AU128" s="14" t="s">
        <v>107</v>
      </c>
      <c r="BK128" s="224">
        <f>BK129</f>
        <v>0</v>
      </c>
    </row>
    <row r="129" s="12" customFormat="1" ht="25.92" customHeight="1">
      <c r="A129" s="12"/>
      <c r="B129" s="225"/>
      <c r="C129" s="226"/>
      <c r="D129" s="227" t="s">
        <v>75</v>
      </c>
      <c r="E129" s="228" t="s">
        <v>242</v>
      </c>
      <c r="F129" s="228" t="s">
        <v>243</v>
      </c>
      <c r="G129" s="226"/>
      <c r="H129" s="226"/>
      <c r="I129" s="229"/>
      <c r="J129" s="230">
        <f>BK129</f>
        <v>0</v>
      </c>
      <c r="K129" s="226"/>
      <c r="L129" s="231"/>
      <c r="M129" s="232"/>
      <c r="N129" s="233"/>
      <c r="O129" s="233"/>
      <c r="P129" s="234">
        <f>P130</f>
        <v>0</v>
      </c>
      <c r="Q129" s="233"/>
      <c r="R129" s="234">
        <f>R130</f>
        <v>0</v>
      </c>
      <c r="S129" s="233"/>
      <c r="T129" s="235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6" t="s">
        <v>84</v>
      </c>
      <c r="AT129" s="237" t="s">
        <v>75</v>
      </c>
      <c r="AU129" s="237" t="s">
        <v>76</v>
      </c>
      <c r="AY129" s="236" t="s">
        <v>138</v>
      </c>
      <c r="BK129" s="238">
        <f>BK130</f>
        <v>0</v>
      </c>
    </row>
    <row r="130" s="12" customFormat="1" ht="22.8" customHeight="1">
      <c r="A130" s="12"/>
      <c r="B130" s="225"/>
      <c r="C130" s="226"/>
      <c r="D130" s="227" t="s">
        <v>75</v>
      </c>
      <c r="E130" s="266" t="s">
        <v>84</v>
      </c>
      <c r="F130" s="266" t="s">
        <v>244</v>
      </c>
      <c r="G130" s="226"/>
      <c r="H130" s="226"/>
      <c r="I130" s="229"/>
      <c r="J130" s="267">
        <f>BK130</f>
        <v>0</v>
      </c>
      <c r="K130" s="226"/>
      <c r="L130" s="231"/>
      <c r="M130" s="232"/>
      <c r="N130" s="233"/>
      <c r="O130" s="233"/>
      <c r="P130" s="234">
        <f>SUM(P131:P142)</f>
        <v>0</v>
      </c>
      <c r="Q130" s="233"/>
      <c r="R130" s="234">
        <f>SUM(R131:R142)</f>
        <v>0</v>
      </c>
      <c r="S130" s="233"/>
      <c r="T130" s="235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6" t="s">
        <v>84</v>
      </c>
      <c r="AT130" s="237" t="s">
        <v>75</v>
      </c>
      <c r="AU130" s="237" t="s">
        <v>84</v>
      </c>
      <c r="AY130" s="236" t="s">
        <v>138</v>
      </c>
      <c r="BK130" s="238">
        <f>SUM(BK131:BK142)</f>
        <v>0</v>
      </c>
    </row>
    <row r="131" s="2" customFormat="1" ht="24.15" customHeight="1">
      <c r="A131" s="37"/>
      <c r="B131" s="38"/>
      <c r="C131" s="239" t="s">
        <v>84</v>
      </c>
      <c r="D131" s="239" t="s">
        <v>139</v>
      </c>
      <c r="E131" s="240" t="s">
        <v>245</v>
      </c>
      <c r="F131" s="241" t="s">
        <v>246</v>
      </c>
      <c r="G131" s="242" t="s">
        <v>142</v>
      </c>
      <c r="H131" s="243">
        <v>30</v>
      </c>
      <c r="I131" s="244"/>
      <c r="J131" s="245">
        <f>ROUND(I131*H131,2)</f>
        <v>0</v>
      </c>
      <c r="K131" s="241" t="s">
        <v>143</v>
      </c>
      <c r="L131" s="40"/>
      <c r="M131" s="246" t="s">
        <v>1</v>
      </c>
      <c r="N131" s="247" t="s">
        <v>41</v>
      </c>
      <c r="O131" s="90"/>
      <c r="P131" s="248">
        <f>O131*H131</f>
        <v>0</v>
      </c>
      <c r="Q131" s="248">
        <v>0</v>
      </c>
      <c r="R131" s="248">
        <f>Q131*H131</f>
        <v>0</v>
      </c>
      <c r="S131" s="248">
        <v>0</v>
      </c>
      <c r="T131" s="24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50" t="s">
        <v>247</v>
      </c>
      <c r="AT131" s="250" t="s">
        <v>139</v>
      </c>
      <c r="AU131" s="250" t="s">
        <v>86</v>
      </c>
      <c r="AY131" s="14" t="s">
        <v>138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4" t="s">
        <v>84</v>
      </c>
      <c r="BK131" s="142">
        <f>ROUND(I131*H131,2)</f>
        <v>0</v>
      </c>
      <c r="BL131" s="14" t="s">
        <v>247</v>
      </c>
      <c r="BM131" s="250" t="s">
        <v>248</v>
      </c>
    </row>
    <row r="132" s="2" customFormat="1">
      <c r="A132" s="37"/>
      <c r="B132" s="38"/>
      <c r="C132" s="39"/>
      <c r="D132" s="251" t="s">
        <v>146</v>
      </c>
      <c r="E132" s="39"/>
      <c r="F132" s="252" t="s">
        <v>246</v>
      </c>
      <c r="G132" s="39"/>
      <c r="H132" s="39"/>
      <c r="I132" s="211"/>
      <c r="J132" s="39"/>
      <c r="K132" s="39"/>
      <c r="L132" s="40"/>
      <c r="M132" s="253"/>
      <c r="N132" s="25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4" t="s">
        <v>146</v>
      </c>
      <c r="AU132" s="14" t="s">
        <v>86</v>
      </c>
    </row>
    <row r="133" s="2" customFormat="1" ht="24.15" customHeight="1">
      <c r="A133" s="37"/>
      <c r="B133" s="38"/>
      <c r="C133" s="255" t="s">
        <v>86</v>
      </c>
      <c r="D133" s="255" t="s">
        <v>148</v>
      </c>
      <c r="E133" s="256" t="s">
        <v>249</v>
      </c>
      <c r="F133" s="257" t="s">
        <v>250</v>
      </c>
      <c r="G133" s="258" t="s">
        <v>142</v>
      </c>
      <c r="H133" s="259">
        <v>30</v>
      </c>
      <c r="I133" s="260"/>
      <c r="J133" s="261">
        <f>ROUND(I133*H133,2)</f>
        <v>0</v>
      </c>
      <c r="K133" s="257" t="s">
        <v>143</v>
      </c>
      <c r="L133" s="262"/>
      <c r="M133" s="263" t="s">
        <v>1</v>
      </c>
      <c r="N133" s="264" t="s">
        <v>41</v>
      </c>
      <c r="O133" s="90"/>
      <c r="P133" s="248">
        <f>O133*H133</f>
        <v>0</v>
      </c>
      <c r="Q133" s="248">
        <v>0</v>
      </c>
      <c r="R133" s="248">
        <f>Q133*H133</f>
        <v>0</v>
      </c>
      <c r="S133" s="248">
        <v>0</v>
      </c>
      <c r="T133" s="24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0" t="s">
        <v>151</v>
      </c>
      <c r="AT133" s="250" t="s">
        <v>148</v>
      </c>
      <c r="AU133" s="250" t="s">
        <v>86</v>
      </c>
      <c r="AY133" s="14" t="s">
        <v>138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84</v>
      </c>
      <c r="BK133" s="142">
        <f>ROUND(I133*H133,2)</f>
        <v>0</v>
      </c>
      <c r="BL133" s="14" t="s">
        <v>151</v>
      </c>
      <c r="BM133" s="250" t="s">
        <v>251</v>
      </c>
    </row>
    <row r="134" s="2" customFormat="1">
      <c r="A134" s="37"/>
      <c r="B134" s="38"/>
      <c r="C134" s="39"/>
      <c r="D134" s="251" t="s">
        <v>146</v>
      </c>
      <c r="E134" s="39"/>
      <c r="F134" s="252" t="s">
        <v>250</v>
      </c>
      <c r="G134" s="39"/>
      <c r="H134" s="39"/>
      <c r="I134" s="211"/>
      <c r="J134" s="39"/>
      <c r="K134" s="39"/>
      <c r="L134" s="40"/>
      <c r="M134" s="253"/>
      <c r="N134" s="25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4" t="s">
        <v>146</v>
      </c>
      <c r="AU134" s="14" t="s">
        <v>86</v>
      </c>
    </row>
    <row r="135" s="2" customFormat="1" ht="24.15" customHeight="1">
      <c r="A135" s="37"/>
      <c r="B135" s="38"/>
      <c r="C135" s="239" t="s">
        <v>155</v>
      </c>
      <c r="D135" s="239" t="s">
        <v>139</v>
      </c>
      <c r="E135" s="240" t="s">
        <v>252</v>
      </c>
      <c r="F135" s="241" t="s">
        <v>253</v>
      </c>
      <c r="G135" s="242" t="s">
        <v>142</v>
      </c>
      <c r="H135" s="243">
        <v>30</v>
      </c>
      <c r="I135" s="244"/>
      <c r="J135" s="245">
        <f>ROUND(I135*H135,2)</f>
        <v>0</v>
      </c>
      <c r="K135" s="241" t="s">
        <v>143</v>
      </c>
      <c r="L135" s="40"/>
      <c r="M135" s="246" t="s">
        <v>1</v>
      </c>
      <c r="N135" s="247" t="s">
        <v>41</v>
      </c>
      <c r="O135" s="90"/>
      <c r="P135" s="248">
        <f>O135*H135</f>
        <v>0</v>
      </c>
      <c r="Q135" s="248">
        <v>0</v>
      </c>
      <c r="R135" s="248">
        <f>Q135*H135</f>
        <v>0</v>
      </c>
      <c r="S135" s="248">
        <v>0</v>
      </c>
      <c r="T135" s="24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50" t="s">
        <v>247</v>
      </c>
      <c r="AT135" s="250" t="s">
        <v>139</v>
      </c>
      <c r="AU135" s="250" t="s">
        <v>86</v>
      </c>
      <c r="AY135" s="14" t="s">
        <v>138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84</v>
      </c>
      <c r="BK135" s="142">
        <f>ROUND(I135*H135,2)</f>
        <v>0</v>
      </c>
      <c r="BL135" s="14" t="s">
        <v>247</v>
      </c>
      <c r="BM135" s="250" t="s">
        <v>254</v>
      </c>
    </row>
    <row r="136" s="2" customFormat="1">
      <c r="A136" s="37"/>
      <c r="B136" s="38"/>
      <c r="C136" s="39"/>
      <c r="D136" s="251" t="s">
        <v>146</v>
      </c>
      <c r="E136" s="39"/>
      <c r="F136" s="252" t="s">
        <v>255</v>
      </c>
      <c r="G136" s="39"/>
      <c r="H136" s="39"/>
      <c r="I136" s="211"/>
      <c r="J136" s="39"/>
      <c r="K136" s="39"/>
      <c r="L136" s="40"/>
      <c r="M136" s="253"/>
      <c r="N136" s="25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4" t="s">
        <v>146</v>
      </c>
      <c r="AU136" s="14" t="s">
        <v>86</v>
      </c>
    </row>
    <row r="137" s="2" customFormat="1" ht="24.15" customHeight="1">
      <c r="A137" s="37"/>
      <c r="B137" s="38"/>
      <c r="C137" s="239" t="s">
        <v>137</v>
      </c>
      <c r="D137" s="239" t="s">
        <v>139</v>
      </c>
      <c r="E137" s="240" t="s">
        <v>256</v>
      </c>
      <c r="F137" s="241" t="s">
        <v>257</v>
      </c>
      <c r="G137" s="242" t="s">
        <v>258</v>
      </c>
      <c r="H137" s="243">
        <v>30</v>
      </c>
      <c r="I137" s="244"/>
      <c r="J137" s="245">
        <f>ROUND(I137*H137,2)</f>
        <v>0</v>
      </c>
      <c r="K137" s="241" t="s">
        <v>143</v>
      </c>
      <c r="L137" s="40"/>
      <c r="M137" s="246" t="s">
        <v>1</v>
      </c>
      <c r="N137" s="247" t="s">
        <v>41</v>
      </c>
      <c r="O137" s="90"/>
      <c r="P137" s="248">
        <f>O137*H137</f>
        <v>0</v>
      </c>
      <c r="Q137" s="248">
        <v>0</v>
      </c>
      <c r="R137" s="248">
        <f>Q137*H137</f>
        <v>0</v>
      </c>
      <c r="S137" s="248">
        <v>0</v>
      </c>
      <c r="T137" s="24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0" t="s">
        <v>247</v>
      </c>
      <c r="AT137" s="250" t="s">
        <v>139</v>
      </c>
      <c r="AU137" s="250" t="s">
        <v>86</v>
      </c>
      <c r="AY137" s="14" t="s">
        <v>138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84</v>
      </c>
      <c r="BK137" s="142">
        <f>ROUND(I137*H137,2)</f>
        <v>0</v>
      </c>
      <c r="BL137" s="14" t="s">
        <v>247</v>
      </c>
      <c r="BM137" s="250" t="s">
        <v>259</v>
      </c>
    </row>
    <row r="138" s="2" customFormat="1">
      <c r="A138" s="37"/>
      <c r="B138" s="38"/>
      <c r="C138" s="39"/>
      <c r="D138" s="251" t="s">
        <v>146</v>
      </c>
      <c r="E138" s="39"/>
      <c r="F138" s="252" t="s">
        <v>260</v>
      </c>
      <c r="G138" s="39"/>
      <c r="H138" s="39"/>
      <c r="I138" s="211"/>
      <c r="J138" s="39"/>
      <c r="K138" s="39"/>
      <c r="L138" s="40"/>
      <c r="M138" s="253"/>
      <c r="N138" s="25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4" t="s">
        <v>146</v>
      </c>
      <c r="AU138" s="14" t="s">
        <v>86</v>
      </c>
    </row>
    <row r="139" s="2" customFormat="1" ht="37.8" customHeight="1">
      <c r="A139" s="37"/>
      <c r="B139" s="38"/>
      <c r="C139" s="239" t="s">
        <v>164</v>
      </c>
      <c r="D139" s="239" t="s">
        <v>139</v>
      </c>
      <c r="E139" s="240" t="s">
        <v>261</v>
      </c>
      <c r="F139" s="241" t="s">
        <v>262</v>
      </c>
      <c r="G139" s="242" t="s">
        <v>142</v>
      </c>
      <c r="H139" s="243">
        <v>30</v>
      </c>
      <c r="I139" s="244"/>
      <c r="J139" s="245">
        <f>ROUND(I139*H139,2)</f>
        <v>0</v>
      </c>
      <c r="K139" s="241" t="s">
        <v>143</v>
      </c>
      <c r="L139" s="40"/>
      <c r="M139" s="246" t="s">
        <v>1</v>
      </c>
      <c r="N139" s="247" t="s">
        <v>41</v>
      </c>
      <c r="O139" s="90"/>
      <c r="P139" s="248">
        <f>O139*H139</f>
        <v>0</v>
      </c>
      <c r="Q139" s="248">
        <v>0</v>
      </c>
      <c r="R139" s="248">
        <f>Q139*H139</f>
        <v>0</v>
      </c>
      <c r="S139" s="248">
        <v>0</v>
      </c>
      <c r="T139" s="24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0" t="s">
        <v>247</v>
      </c>
      <c r="AT139" s="250" t="s">
        <v>139</v>
      </c>
      <c r="AU139" s="250" t="s">
        <v>86</v>
      </c>
      <c r="AY139" s="14" t="s">
        <v>138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4" t="s">
        <v>84</v>
      </c>
      <c r="BK139" s="142">
        <f>ROUND(I139*H139,2)</f>
        <v>0</v>
      </c>
      <c r="BL139" s="14" t="s">
        <v>247</v>
      </c>
      <c r="BM139" s="250" t="s">
        <v>263</v>
      </c>
    </row>
    <row r="140" s="2" customFormat="1">
      <c r="A140" s="37"/>
      <c r="B140" s="38"/>
      <c r="C140" s="39"/>
      <c r="D140" s="251" t="s">
        <v>146</v>
      </c>
      <c r="E140" s="39"/>
      <c r="F140" s="252" t="s">
        <v>264</v>
      </c>
      <c r="G140" s="39"/>
      <c r="H140" s="39"/>
      <c r="I140" s="211"/>
      <c r="J140" s="39"/>
      <c r="K140" s="39"/>
      <c r="L140" s="40"/>
      <c r="M140" s="253"/>
      <c r="N140" s="25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4" t="s">
        <v>146</v>
      </c>
      <c r="AU140" s="14" t="s">
        <v>86</v>
      </c>
    </row>
    <row r="141" s="2" customFormat="1" ht="24.15" customHeight="1">
      <c r="A141" s="37"/>
      <c r="B141" s="38"/>
      <c r="C141" s="239" t="s">
        <v>168</v>
      </c>
      <c r="D141" s="239" t="s">
        <v>139</v>
      </c>
      <c r="E141" s="240" t="s">
        <v>265</v>
      </c>
      <c r="F141" s="241" t="s">
        <v>266</v>
      </c>
      <c r="G141" s="242" t="s">
        <v>142</v>
      </c>
      <c r="H141" s="243">
        <v>30</v>
      </c>
      <c r="I141" s="244"/>
      <c r="J141" s="245">
        <f>ROUND(I141*H141,2)</f>
        <v>0</v>
      </c>
      <c r="K141" s="241" t="s">
        <v>143</v>
      </c>
      <c r="L141" s="40"/>
      <c r="M141" s="246" t="s">
        <v>1</v>
      </c>
      <c r="N141" s="247" t="s">
        <v>41</v>
      </c>
      <c r="O141" s="90"/>
      <c r="P141" s="248">
        <f>O141*H141</f>
        <v>0</v>
      </c>
      <c r="Q141" s="248">
        <v>0</v>
      </c>
      <c r="R141" s="248">
        <f>Q141*H141</f>
        <v>0</v>
      </c>
      <c r="S141" s="248">
        <v>0</v>
      </c>
      <c r="T141" s="24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0" t="s">
        <v>247</v>
      </c>
      <c r="AT141" s="250" t="s">
        <v>139</v>
      </c>
      <c r="AU141" s="250" t="s">
        <v>86</v>
      </c>
      <c r="AY141" s="14" t="s">
        <v>138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4" t="s">
        <v>84</v>
      </c>
      <c r="BK141" s="142">
        <f>ROUND(I141*H141,2)</f>
        <v>0</v>
      </c>
      <c r="BL141" s="14" t="s">
        <v>247</v>
      </c>
      <c r="BM141" s="250" t="s">
        <v>267</v>
      </c>
    </row>
    <row r="142" s="2" customFormat="1">
      <c r="A142" s="37"/>
      <c r="B142" s="38"/>
      <c r="C142" s="39"/>
      <c r="D142" s="251" t="s">
        <v>146</v>
      </c>
      <c r="E142" s="39"/>
      <c r="F142" s="252" t="s">
        <v>268</v>
      </c>
      <c r="G142" s="39"/>
      <c r="H142" s="39"/>
      <c r="I142" s="211"/>
      <c r="J142" s="39"/>
      <c r="K142" s="39"/>
      <c r="L142" s="40"/>
      <c r="M142" s="269"/>
      <c r="N142" s="270"/>
      <c r="O142" s="271"/>
      <c r="P142" s="271"/>
      <c r="Q142" s="271"/>
      <c r="R142" s="271"/>
      <c r="S142" s="271"/>
      <c r="T142" s="27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4" t="s">
        <v>146</v>
      </c>
      <c r="AU142" s="14" t="s">
        <v>86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0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N5/RtAgUP6kE6k16AR/ttZto/8AgCV82AbWyeBAyiwWsCFSwY7lYsnK4PT0n/4WSJV7F83Foyy8jHh2CSlA1vA==" hashValue="A1mzN03hJeQS9dg02FIQ3Vw++zutjYskp/UJ+yjCQISIe6Czlka0K6uCtOoX221GA8Ul4NB32+taJ2Odo3/vMA==" algorithmName="SHA-512" password="CC35"/>
  <autoFilter ref="C127:K142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LAPTOP-HR66LVUF\NEEDforSPEED</dc:creator>
  <cp:lastModifiedBy>LAPTOP-HR66LVUF\NEEDforSPEED</cp:lastModifiedBy>
  <dcterms:created xsi:type="dcterms:W3CDTF">2020-08-10T06:59:03Z</dcterms:created>
  <dcterms:modified xsi:type="dcterms:W3CDTF">2020-08-10T06:59:07Z</dcterms:modified>
</cp:coreProperties>
</file>